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195" windowHeight="8700" activeTab="1"/>
  </bookViews>
  <sheets>
    <sheet name="1. Kiad.kiemelt előir." sheetId="11" r:id="rId1"/>
    <sheet name="2. Bev. forrásonként" sheetId="12" r:id="rId2"/>
    <sheet name="3. Műk és felhalm bev. és kiad" sheetId="10" r:id="rId3"/>
    <sheet name="4. Felújítás és fejleszté" sheetId="13" r:id="rId4"/>
    <sheet name="5A. Önk.vagy.mESZ" sheetId="5" r:id="rId5"/>
    <sheet name="5B. Önk.vagy.mFORR" sheetId="6" r:id="rId6"/>
    <sheet name="6. Önk.pénzmar." sheetId="4" r:id="rId7"/>
    <sheet name="7. KH pénzmar" sheetId="3" r:id="rId8"/>
    <sheet name="8 Óvoda pénzmar " sheetId="15" r:id="rId9"/>
    <sheet name="Munka1" sheetId="16" r:id="rId10"/>
    <sheet name="Munka2" sheetId="17" r:id="rId11"/>
  </sheets>
  <calcPr calcId="125725"/>
</workbook>
</file>

<file path=xl/calcChain.xml><?xml version="1.0" encoding="utf-8"?>
<calcChain xmlns="http://schemas.openxmlformats.org/spreadsheetml/2006/main">
  <c r="C16" i="15"/>
  <c r="C9"/>
  <c r="C19" s="1"/>
  <c r="C25" s="1"/>
  <c r="C28" s="1"/>
  <c r="C31" s="1"/>
  <c r="C16" i="3"/>
  <c r="C9"/>
  <c r="D19" i="4"/>
  <c r="C16"/>
  <c r="C9"/>
  <c r="C19" s="1"/>
  <c r="C25" s="1"/>
  <c r="C28" s="1"/>
  <c r="C31" s="1"/>
  <c r="C65" i="6"/>
  <c r="C66" s="1"/>
  <c r="C62"/>
  <c r="C58"/>
  <c r="C34"/>
  <c r="C26"/>
  <c r="C19"/>
  <c r="C27" s="1"/>
  <c r="C11"/>
  <c r="C67" i="5"/>
  <c r="C68" s="1"/>
  <c r="C62"/>
  <c r="C57"/>
  <c r="C54"/>
  <c r="C44"/>
  <c r="C36"/>
  <c r="C30"/>
  <c r="C37" s="1"/>
  <c r="C23"/>
  <c r="C14"/>
  <c r="E25" i="12"/>
  <c r="D25"/>
  <c r="C25"/>
  <c r="L30" i="11"/>
  <c r="K30"/>
  <c r="L29"/>
  <c r="L27"/>
  <c r="L25"/>
  <c r="L24"/>
  <c r="L23"/>
  <c r="L21"/>
  <c r="L20"/>
  <c r="L19"/>
  <c r="L18"/>
  <c r="L16"/>
  <c r="L15"/>
  <c r="L14"/>
  <c r="L13"/>
  <c r="L12"/>
  <c r="L11"/>
  <c r="L10"/>
  <c r="L9"/>
  <c r="L8"/>
  <c r="L7"/>
  <c r="L6"/>
  <c r="K29"/>
  <c r="K27"/>
  <c r="K26"/>
  <c r="K25"/>
  <c r="K24"/>
  <c r="K23"/>
  <c r="K21"/>
  <c r="K20"/>
  <c r="K19"/>
  <c r="K18"/>
  <c r="K16"/>
  <c r="K15"/>
  <c r="K14"/>
  <c r="K13"/>
  <c r="K12"/>
  <c r="K11"/>
  <c r="K10"/>
  <c r="K9"/>
  <c r="K8"/>
  <c r="K7"/>
  <c r="K6"/>
  <c r="J34" i="12"/>
  <c r="K31"/>
  <c r="K30"/>
  <c r="K29"/>
  <c r="K28"/>
  <c r="K27"/>
  <c r="K26"/>
  <c r="K24"/>
  <c r="K23"/>
  <c r="K22"/>
  <c r="K21"/>
  <c r="K20"/>
  <c r="K19"/>
  <c r="K18"/>
  <c r="K17"/>
  <c r="K16"/>
  <c r="K15"/>
  <c r="K14"/>
  <c r="K13"/>
  <c r="K12"/>
  <c r="K11"/>
  <c r="K9"/>
  <c r="K8"/>
  <c r="K7"/>
  <c r="K6"/>
  <c r="J31"/>
  <c r="J30"/>
  <c r="J29"/>
  <c r="J28"/>
  <c r="J27"/>
  <c r="J26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K10"/>
  <c r="D24" i="13"/>
  <c r="C19" i="3" l="1"/>
  <c r="C25" s="1"/>
  <c r="C28" s="1"/>
  <c r="C31" s="1"/>
  <c r="C67" i="6"/>
  <c r="C69" i="5"/>
  <c r="E89" i="13"/>
  <c r="D89"/>
  <c r="C89"/>
  <c r="E86"/>
  <c r="D86"/>
  <c r="C86"/>
  <c r="E85"/>
  <c r="D85"/>
  <c r="C85"/>
  <c r="E80"/>
  <c r="D80"/>
  <c r="C80"/>
  <c r="E72"/>
  <c r="D72"/>
  <c r="C72"/>
  <c r="C79" s="1"/>
  <c r="E68"/>
  <c r="D68"/>
  <c r="C68"/>
  <c r="E52"/>
  <c r="D52"/>
  <c r="D79" s="1"/>
  <c r="C52"/>
  <c r="E28"/>
  <c r="D28"/>
  <c r="C28"/>
  <c r="E24"/>
  <c r="C24"/>
  <c r="E7"/>
  <c r="D7"/>
  <c r="C7"/>
  <c r="E79" l="1"/>
  <c r="C90"/>
  <c r="E90"/>
  <c r="D90"/>
  <c r="G25" i="12"/>
  <c r="F25"/>
  <c r="H26" i="11"/>
  <c r="L26" s="1"/>
  <c r="G26"/>
  <c r="H22"/>
  <c r="L22" s="1"/>
  <c r="G22"/>
  <c r="K22" s="1"/>
  <c r="H17"/>
  <c r="G17"/>
  <c r="C31" i="10"/>
  <c r="C35" s="1"/>
  <c r="B25" i="12"/>
  <c r="B35" s="1"/>
  <c r="C35"/>
  <c r="D35"/>
  <c r="E35"/>
  <c r="H25"/>
  <c r="H35" s="1"/>
  <c r="I25"/>
  <c r="I35" s="1"/>
  <c r="J26" i="11"/>
  <c r="I26"/>
  <c r="J22"/>
  <c r="I22"/>
  <c r="J17"/>
  <c r="I17"/>
  <c r="D16" i="15"/>
  <c r="D9"/>
  <c r="D19" s="1"/>
  <c r="D25" s="1"/>
  <c r="D28" s="1"/>
  <c r="D31" s="1"/>
  <c r="D16" i="4"/>
  <c r="D9" i="3"/>
  <c r="D16"/>
  <c r="D9" i="4"/>
  <c r="D11" i="6"/>
  <c r="D19"/>
  <c r="D27" s="1"/>
  <c r="D26"/>
  <c r="D34"/>
  <c r="D58"/>
  <c r="D62"/>
  <c r="D65" s="1"/>
  <c r="D14" i="5"/>
  <c r="D23"/>
  <c r="D30"/>
  <c r="D36"/>
  <c r="D44"/>
  <c r="D54"/>
  <c r="D57"/>
  <c r="D62"/>
  <c r="D67"/>
  <c r="D31" i="10"/>
  <c r="D35" s="1"/>
  <c r="H31"/>
  <c r="H35" s="1"/>
  <c r="I31"/>
  <c r="I35" s="1"/>
  <c r="C17" i="11"/>
  <c r="D17"/>
  <c r="E17"/>
  <c r="F17"/>
  <c r="C22"/>
  <c r="D22"/>
  <c r="E22"/>
  <c r="F22"/>
  <c r="C26"/>
  <c r="D26"/>
  <c r="E26"/>
  <c r="F26"/>
  <c r="D19" i="3" l="1"/>
  <c r="D25" s="1"/>
  <c r="D28" s="1"/>
  <c r="D31" s="1"/>
  <c r="D66" i="6"/>
  <c r="D37" i="5"/>
  <c r="G35" i="12"/>
  <c r="K35" s="1"/>
  <c r="K25"/>
  <c r="F35"/>
  <c r="J35" s="1"/>
  <c r="J25"/>
  <c r="H30" i="11"/>
  <c r="L17"/>
  <c r="G30"/>
  <c r="K17"/>
  <c r="D25" i="4"/>
  <c r="D28" s="1"/>
  <c r="D31" s="1"/>
  <c r="F30" i="11"/>
  <c r="E30"/>
  <c r="D68" i="5"/>
  <c r="D30" i="11"/>
  <c r="C30"/>
  <c r="I30"/>
  <c r="J30"/>
  <c r="D67" i="6"/>
  <c r="D69" i="5" l="1"/>
</calcChain>
</file>

<file path=xl/sharedStrings.xml><?xml version="1.0" encoding="utf-8"?>
<sst xmlns="http://schemas.openxmlformats.org/spreadsheetml/2006/main" count="634" uniqueCount="528">
  <si>
    <t>Megnevezés</t>
  </si>
  <si>
    <t>adatok eFt-ban</t>
  </si>
  <si>
    <t>Felújítás</t>
  </si>
  <si>
    <t>Előző év</t>
  </si>
  <si>
    <t>Tárgyév</t>
  </si>
  <si>
    <t>Költségvetési bankszámlák záróegyenlegei</t>
  </si>
  <si>
    <t>Pénztárak és betétkönyvek záróegynelegei</t>
  </si>
  <si>
    <t>Záró pénzkészlet (1+2)</t>
  </si>
  <si>
    <t>Költségvetési aktív kiegyenlítő elszámolások záróegyenl.</t>
  </si>
  <si>
    <t>Költségvetési passzív kiegyenlítő elszámolások záróegyenl (-)</t>
  </si>
  <si>
    <t>Költségvetési aktív átfutó elszámolások záróegyenlege</t>
  </si>
  <si>
    <t>Költségvetési passzív átfutó elszámolákos záróegyenlege</t>
  </si>
  <si>
    <t>Költségvetési aktív függő elszámolások záróegyenlege (-)</t>
  </si>
  <si>
    <t>Passzív függő elszámolások záróegynelege (-)</t>
  </si>
  <si>
    <t>Egyéb aktív, passzív pü.elszámolások összesen (4-9) (+ -)</t>
  </si>
  <si>
    <t>Előző év(ek)ben képzett tartalékok maradványa (-)</t>
  </si>
  <si>
    <t>Vállalkozási tevékenység pénzforgalmi eredménye (-)</t>
  </si>
  <si>
    <t>Tárgyévi helyesbített pénzmaradvány (3+10-11-12)</t>
  </si>
  <si>
    <t>Intézményi költségvetséi befiz.többlettámogatás miatt (+ -)</t>
  </si>
  <si>
    <t>Költségvetési befizetés többlettámogatás miatt (+ -)</t>
  </si>
  <si>
    <t>Költségvetési kiutalás kiutalatlan intézm.támog.miatt (+ -)</t>
  </si>
  <si>
    <t>Költségvetési kiutalás kiutalatlan támogatás miatt (+ -)</t>
  </si>
  <si>
    <t>Pénzmaradványt terhelő levonások</t>
  </si>
  <si>
    <t>Költségvetési pénzmaradvány (13+…+18)</t>
  </si>
  <si>
    <t>Vállalk.tev.eredményéböl alaptev.ellát-ra felhaszn.össz.</t>
  </si>
  <si>
    <t>Ktgv-i pénzmaradv.külön jogszabáyl alapján mod.tétel (+ -)</t>
  </si>
  <si>
    <t>Módosított pénzmaradvány (19+20+21)</t>
  </si>
  <si>
    <t>adatok e Ft-ban</t>
  </si>
  <si>
    <t>Intézményi költségvetési befiz.többlettámogatás miatt (+ -)</t>
  </si>
  <si>
    <t>A 22. sorbol - Egészésgbizt.alapból foly.pénzeszk.maradványa</t>
  </si>
  <si>
    <t>A 22. sorbol - Kötelezettséggel terhelt pénzmaradvány</t>
  </si>
  <si>
    <t>A 22. sorbol - Szabad pénzmaradvány</t>
  </si>
  <si>
    <t>Az Önkormányzat vagyonmérlege</t>
  </si>
  <si>
    <t>FORRÁSOK</t>
  </si>
  <si>
    <t>A tárgyidőszak</t>
  </si>
  <si>
    <t>elején</t>
  </si>
  <si>
    <t>végén</t>
  </si>
  <si>
    <t>1. Induló tőke</t>
  </si>
  <si>
    <t>63</t>
  </si>
  <si>
    <t>2. Tőkeváltozások</t>
  </si>
  <si>
    <t>64</t>
  </si>
  <si>
    <t>3. Értékelési tartalék</t>
  </si>
  <si>
    <t>65</t>
  </si>
  <si>
    <t>D) SAJÁT TŐKE ÖSSZESEN (63+…+65)</t>
  </si>
  <si>
    <t>66</t>
  </si>
  <si>
    <t>1. Költségvetési tartalék elszámolása (68+69)</t>
  </si>
  <si>
    <t>67</t>
  </si>
  <si>
    <t>68</t>
  </si>
  <si>
    <t>69</t>
  </si>
  <si>
    <t>2. Költségvetési pénzmaradvány</t>
  </si>
  <si>
    <t>70</t>
  </si>
  <si>
    <t>3. Kiadási megtakarítás</t>
  </si>
  <si>
    <t>71</t>
  </si>
  <si>
    <t>4. Bevételi lemaradás</t>
  </si>
  <si>
    <t>72</t>
  </si>
  <si>
    <t>5. Előirányzat maradvány</t>
  </si>
  <si>
    <t>73</t>
  </si>
  <si>
    <t>I. Költsévetési tartalékol össz: (67+70…+73)</t>
  </si>
  <si>
    <t>74</t>
  </si>
  <si>
    <t>1. Vállalkozási tartalék elszámolása (76+77)</t>
  </si>
  <si>
    <t>75</t>
  </si>
  <si>
    <t>76</t>
  </si>
  <si>
    <t>77</t>
  </si>
  <si>
    <t>78</t>
  </si>
  <si>
    <t>79</t>
  </si>
  <si>
    <t>80</t>
  </si>
  <si>
    <t>II. Vállalkozási tartalékok összesen (75+78+79+80)</t>
  </si>
  <si>
    <t>81</t>
  </si>
  <si>
    <t>E) TARTALÉKOK ÖSSZESEN (74+81)</t>
  </si>
  <si>
    <t>82</t>
  </si>
  <si>
    <t>83</t>
  </si>
  <si>
    <t>84</t>
  </si>
  <si>
    <t>85</t>
  </si>
  <si>
    <t>86</t>
  </si>
  <si>
    <t>87</t>
  </si>
  <si>
    <t>88</t>
  </si>
  <si>
    <t>I. Hosszú lejáratú kötelezettségek (83+..+88)</t>
  </si>
  <si>
    <t>89</t>
  </si>
  <si>
    <t>90</t>
  </si>
  <si>
    <t>91</t>
  </si>
  <si>
    <t>92</t>
  </si>
  <si>
    <t>93</t>
  </si>
  <si>
    <t>94</t>
  </si>
  <si>
    <t>95</t>
  </si>
  <si>
    <t>Ebből: - váltótartartozások</t>
  </si>
  <si>
    <t>96</t>
  </si>
  <si>
    <t>97</t>
  </si>
  <si>
    <t>98</t>
  </si>
  <si>
    <t>99</t>
  </si>
  <si>
    <t xml:space="preserve">          - helyi adó túlfizetés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</si>
  <si>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</si>
  <si>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</si>
  <si>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</si>
  <si>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</si>
  <si>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</si>
  <si>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</si>
  <si>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</si>
  <si>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</si>
  <si>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</si>
  <si>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</si>
  <si>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</si>
  <si>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</si>
  <si>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</si>
  <si>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II. Rövid lejáratú kötelezettségek (90+91+92+95)</t>
  </si>
  <si>
    <t>113</t>
  </si>
  <si>
    <t>114</t>
  </si>
  <si>
    <t>115</t>
  </si>
  <si>
    <t>116</t>
  </si>
  <si>
    <t>117</t>
  </si>
  <si>
    <t>118</t>
  </si>
  <si>
    <t>119</t>
  </si>
  <si>
    <t>III. Egyéb passzív pénzügyi elszám. (114+…+117)</t>
  </si>
  <si>
    <t>120</t>
  </si>
  <si>
    <t>121</t>
  </si>
  <si>
    <t>FORRÁSOK ÖSSZESEN (66+82+121)</t>
  </si>
  <si>
    <t>122</t>
  </si>
  <si>
    <t>ESZKÖZÖK</t>
  </si>
  <si>
    <t>01</t>
  </si>
  <si>
    <t>02</t>
  </si>
  <si>
    <t>03</t>
  </si>
  <si>
    <t>4. Szellemi termékek</t>
  </si>
  <si>
    <t>04</t>
  </si>
  <si>
    <t>05</t>
  </si>
  <si>
    <t>06</t>
  </si>
  <si>
    <t>I. Immateriális javak (01+…+06)</t>
  </si>
  <si>
    <t>07</t>
  </si>
  <si>
    <t>08</t>
  </si>
  <si>
    <t>09</t>
  </si>
  <si>
    <t>10</t>
  </si>
  <si>
    <t>4. Tenyészállatok</t>
  </si>
  <si>
    <t>11</t>
  </si>
  <si>
    <t>12</t>
  </si>
  <si>
    <t>13</t>
  </si>
  <si>
    <t>14</t>
  </si>
  <si>
    <t>15</t>
  </si>
  <si>
    <t>II. Tárgyi eszközök összesen (08+…+15)</t>
  </si>
  <si>
    <t>16</t>
  </si>
  <si>
    <t>17</t>
  </si>
  <si>
    <t>18</t>
  </si>
  <si>
    <t>3. Tartósan adott kölcsön</t>
  </si>
  <si>
    <t>19</t>
  </si>
  <si>
    <t>4. Hosszú lejáratú bankbetétek</t>
  </si>
  <si>
    <t>20</t>
  </si>
  <si>
    <t>5. Egyéb hosszú lejáratú bankbetétek</t>
  </si>
  <si>
    <t>21</t>
  </si>
  <si>
    <t>22</t>
  </si>
  <si>
    <t>23</t>
  </si>
  <si>
    <t>24</t>
  </si>
  <si>
    <t>25</t>
  </si>
  <si>
    <t>3. Vagyonkezelésbe adott eszközök</t>
  </si>
  <si>
    <t>26</t>
  </si>
  <si>
    <t>4. Vagyonkezelésbe vett eszközök</t>
  </si>
  <si>
    <t>27</t>
  </si>
  <si>
    <t>28</t>
  </si>
  <si>
    <t>IV. Üzemeltetésre, kezelésre adott/vett eszközök</t>
  </si>
  <si>
    <t>29</t>
  </si>
  <si>
    <t>30</t>
  </si>
  <si>
    <t>1. Anyagok</t>
  </si>
  <si>
    <t>31</t>
  </si>
  <si>
    <t>32</t>
  </si>
  <si>
    <t>33</t>
  </si>
  <si>
    <t>4. Késztermékek</t>
  </si>
  <si>
    <t>34</t>
  </si>
  <si>
    <t>35</t>
  </si>
  <si>
    <t>36</t>
  </si>
  <si>
    <t>37</t>
  </si>
  <si>
    <t>38</t>
  </si>
  <si>
    <t xml:space="preserve">2. Adósok </t>
  </si>
  <si>
    <t>39</t>
  </si>
  <si>
    <t>40</t>
  </si>
  <si>
    <t>4. Egyéb követelések</t>
  </si>
  <si>
    <t>41</t>
  </si>
  <si>
    <t xml:space="preserve">Ebből - tart.adott kölcs.éven bel.r. </t>
  </si>
  <si>
    <t>42</t>
  </si>
  <si>
    <t xml:space="preserve">         - egyéb hosszú lej.köv.éven belüli r. </t>
  </si>
  <si>
    <t>43</t>
  </si>
  <si>
    <t xml:space="preserve">         - támogatási progr.előlege</t>
  </si>
  <si>
    <t>44</t>
  </si>
  <si>
    <t xml:space="preserve">         - támog.p.szabályt.kif.m.követ. </t>
  </si>
  <si>
    <t>45</t>
  </si>
  <si>
    <t xml:space="preserve">         - garancia- és kezességváll.köv.</t>
  </si>
  <si>
    <t>46</t>
  </si>
  <si>
    <t>II. Követelések összesen (38+…+41)</t>
  </si>
  <si>
    <t>47</t>
  </si>
  <si>
    <t>1. Egyéb részesedés</t>
  </si>
  <si>
    <t>48</t>
  </si>
  <si>
    <t>49</t>
  </si>
  <si>
    <t>III. Értékpapírok összesen (48+…49)</t>
  </si>
  <si>
    <t>50</t>
  </si>
  <si>
    <t>1. Pénztárak, csekkek és betétkönyvek</t>
  </si>
  <si>
    <t>51</t>
  </si>
  <si>
    <t>52</t>
  </si>
  <si>
    <t>3. Elszámolási számlák</t>
  </si>
  <si>
    <t>53</t>
  </si>
  <si>
    <t>4. Idegen pénzeszközök számlái</t>
  </si>
  <si>
    <t>54</t>
  </si>
  <si>
    <t>IV. Pénzeszközök összesen (51+…+54)</t>
  </si>
  <si>
    <t>55</t>
  </si>
  <si>
    <t>56</t>
  </si>
  <si>
    <t>57</t>
  </si>
  <si>
    <t>58</t>
  </si>
  <si>
    <t>59</t>
  </si>
  <si>
    <t>V. Egyéb aktív pénzügyi elszámolások (56+…+59)</t>
  </si>
  <si>
    <t>60</t>
  </si>
  <si>
    <t>61</t>
  </si>
  <si>
    <t>ESZKÖZÖK ÖSSZESEN (30+61)</t>
  </si>
  <si>
    <t>62</t>
  </si>
  <si>
    <t>1. Alapítás-átszervezés aktivált értéke</t>
  </si>
  <si>
    <t>2. Kísérleti fejlesztés atívált értéke</t>
  </si>
  <si>
    <t>3. Vagyoni értékű jogok</t>
  </si>
  <si>
    <t>5. Immateriális javakra adott előlegek</t>
  </si>
  <si>
    <t>6. Immateriális javak értékhelyesbítése</t>
  </si>
  <si>
    <t>1. Ingatlanok és kapcsolódó vagyoni értékű jogok</t>
  </si>
  <si>
    <t>2. Gépek, berendezések és felszerelések</t>
  </si>
  <si>
    <t>3. Járművek</t>
  </si>
  <si>
    <t>5. Beruházások, felújítások</t>
  </si>
  <si>
    <t>6. Beruházásra adott előleg</t>
  </si>
  <si>
    <t>7. Állami készletek, tartalékok</t>
  </si>
  <si>
    <t>8. Tárgyi eszközök értékhelyesbítése</t>
  </si>
  <si>
    <t>1. Egyéb tartós részesedés</t>
  </si>
  <si>
    <t>2. Tartós hitelviszonyt megtestesítő értékpapír</t>
  </si>
  <si>
    <t xml:space="preserve">6. Befektetett pénzügyi eszközök értékhelyesbítése </t>
  </si>
  <si>
    <t>III. Befektetett pénzügyi eszközök össz. (17+…+22)</t>
  </si>
  <si>
    <t>1. Üzemeltetésre, kezelésre átadott eszközök</t>
  </si>
  <si>
    <t>2. Koncesszióba adott eszközök</t>
  </si>
  <si>
    <t xml:space="preserve">5. Üzemeltetésre, kezelésre, koncesszióba 
    vett eszközök értéhelyesbítése </t>
  </si>
  <si>
    <t>A) BEFEKTETETT ESZKÖZÖK ÖSSZESEN
     (07+16+23+29)</t>
  </si>
  <si>
    <t>B) FORGÓESZKÖZÖK ÖSSZESEN 
     (37+47+50+55+60)</t>
  </si>
  <si>
    <t>2. Befejezetlen termelés és félkész termékek</t>
  </si>
  <si>
    <t>3. Növendék, hízó és egyéb állatok</t>
  </si>
  <si>
    <t>5/a.Áruk, betétdíjas göngyölegek közvetített szolgáltatás</t>
  </si>
  <si>
    <t xml:space="preserve">5/b. Követelés fejében átvett eszközök, készletek </t>
  </si>
  <si>
    <t>I. Készletek összesen (31+…+36)</t>
  </si>
  <si>
    <t xml:space="preserve">1. Követelések áruszállításból és szolgáltatásból </t>
  </si>
  <si>
    <t>3. Rövid lejáratú kölcsönök</t>
  </si>
  <si>
    <t>2. Forgatási célú hitelviszonyt megtestesítő értékpapírok</t>
  </si>
  <si>
    <t>2. Költségvetési bankszámlák</t>
  </si>
  <si>
    <t xml:space="preserve">1. Költségvetési aktív függő elszámolások </t>
  </si>
  <si>
    <t>2. Költségvetési aktív átfutó elszámolások</t>
  </si>
  <si>
    <t>3. Költségvetési aktív kiegyenlítő elszámolások</t>
  </si>
  <si>
    <t xml:space="preserve">4. Költségvetésen kívüli aktív pénzügyi elszámolások </t>
  </si>
  <si>
    <t>Ebből - tárgyévi költségvetési tartalék elszámolása</t>
  </si>
  <si>
    <t xml:space="preserve">         - előző évi költségvetési tartalék elszámolása </t>
  </si>
  <si>
    <t>Ebből - tárgyévi vállalkozási tartalék elszámolása</t>
  </si>
  <si>
    <t xml:space="preserve">         - előző évi vállalkozási tartalék elszámolása </t>
  </si>
  <si>
    <t>2. Vállalkozási tevékenység eredménye</t>
  </si>
  <si>
    <t>3. Vállalkozási tevékenység kiadási megtakarítása</t>
  </si>
  <si>
    <t>4. Vállalkozási tevékenység bevételi lemaradása</t>
  </si>
  <si>
    <t xml:space="preserve">1. Hosszú lejáratra kapott kölcsönök </t>
  </si>
  <si>
    <t>2. Tartozás feljesztési célú kötvénykibocsátásból</t>
  </si>
  <si>
    <t xml:space="preserve">3. Tartozás működési célú kötvénykibocsátásból </t>
  </si>
  <si>
    <t xml:space="preserve">4. Beruházási és fejlesztési hitelek </t>
  </si>
  <si>
    <t>5. Működési célú hosszú lejáratú hitelek</t>
  </si>
  <si>
    <t>6. Egyéb hosszú lejáratú kötelezettségek</t>
  </si>
  <si>
    <t xml:space="preserve">1. Rövid lejáratú kölcsönök </t>
  </si>
  <si>
    <t>2. Rövid lejáratú hitelek</t>
  </si>
  <si>
    <t>3. Kötelezettségek áruszállításból és szolg-ból (93+94)</t>
  </si>
  <si>
    <t xml:space="preserve">Ebből - tárgy évi kv-t terhelő szállítói kötelezettségek </t>
  </si>
  <si>
    <t xml:space="preserve">          - tárgy évet követő évet terhelő szállítói köt.</t>
  </si>
  <si>
    <t>4. Egyéb rövidlejáratú kötelezettségek (96+…+112)</t>
  </si>
  <si>
    <t xml:space="preserve">          - munkavállalókkal szembeni különféle kötelez.</t>
  </si>
  <si>
    <t xml:space="preserve">          - költségvetéssel szembeni kötelezettségek</t>
  </si>
  <si>
    <t xml:space="preserve">          - iparűzési adó feltöltés miatti kötelezettségek</t>
  </si>
  <si>
    <t xml:space="preserve">          - támogatási program előlege miatti kötelezettség</t>
  </si>
  <si>
    <t xml:space="preserve">          - szabálytalan kifizetések miatti kötelezettség</t>
  </si>
  <si>
    <t xml:space="preserve">          - garancia- és kezességvállalásból szárm. kötelez.</t>
  </si>
  <si>
    <t xml:space="preserve">          - hosszú lej.kap.kölcs.köv.évi törlesztése</t>
  </si>
  <si>
    <t xml:space="preserve">          - felhalm.célú kötvényk.sz.tart.köv.évi törlesztése</t>
  </si>
  <si>
    <t xml:space="preserve">          - műk.célú kötvénykibocs.sz.tart.köv.évi törl.</t>
  </si>
  <si>
    <t xml:space="preserve">          - beruházási,  fejlesztési hitelek köv.évi törlesztése</t>
  </si>
  <si>
    <t xml:space="preserve">          - műk.célú hossz.lej.hitel köv.évi törlesztése </t>
  </si>
  <si>
    <t xml:space="preserve">          - egyéb hosszú lej.kötel.köv.évi törlesztése</t>
  </si>
  <si>
    <t xml:space="preserve">          - tárgy évi kv-t terhelő rövid lejáratú kötelezettség</t>
  </si>
  <si>
    <t xml:space="preserve">          - tárgy évet követő évet terh. egyéb rövid lej.köt.</t>
  </si>
  <si>
    <t xml:space="preserve">          - egyéb különféle kötezettségek</t>
  </si>
  <si>
    <t>1. Költségvetési passzív függő elszámolások</t>
  </si>
  <si>
    <t>2. Költségvetési passzív átfutó elszámolások</t>
  </si>
  <si>
    <t>3. Költségvetési pasazív kiegyenlítő elszámolások</t>
  </si>
  <si>
    <t xml:space="preserve">4. Költségvetésen kívíüli passzív pénzügyi elszámolások </t>
  </si>
  <si>
    <t>Ebből: - költségvetésen kívüli letéti elszámolás</t>
  </si>
  <si>
    <t xml:space="preserve">          - nemzetközi támogatási programok deviza elsz.</t>
  </si>
  <si>
    <t>F) KÖTELEZETTSÉGEK ÖSSZESEN 
     (89+113+120)</t>
  </si>
  <si>
    <t>Módosított 
előirányzat</t>
  </si>
  <si>
    <t>Teljesítés</t>
  </si>
  <si>
    <t>A.</t>
  </si>
  <si>
    <t>Saját bevétel</t>
  </si>
  <si>
    <t xml:space="preserve">A. </t>
  </si>
  <si>
    <t>Működési kiadások</t>
  </si>
  <si>
    <t>1. Működési bevételei</t>
  </si>
  <si>
    <t>1. Személyi juttatások</t>
  </si>
  <si>
    <t>2. Járulékok</t>
  </si>
  <si>
    <t>- ÁFA bevétel, visszaigénylés</t>
  </si>
  <si>
    <t>- kamatbevétel</t>
  </si>
  <si>
    <t>4. Működési célú pénzeszköz átadás</t>
  </si>
  <si>
    <t>- költségvetési visszatérítés</t>
  </si>
  <si>
    <t>5. Társadalom és szoc.politikai kiad.</t>
  </si>
  <si>
    <t xml:space="preserve">  </t>
  </si>
  <si>
    <t>- helyi adók</t>
  </si>
  <si>
    <t>7. Felügyelet alá tartozó szerv.tám.</t>
  </si>
  <si>
    <t>2. Felhalmozási bevétel</t>
  </si>
  <si>
    <t>B.</t>
  </si>
  <si>
    <t>Felhalmozási kiadás</t>
  </si>
  <si>
    <t>- tárgyi eszköz értékesítés</t>
  </si>
  <si>
    <t>- felújítás</t>
  </si>
  <si>
    <t>- kölcsön visszatérülése</t>
  </si>
  <si>
    <t>- beruházás</t>
  </si>
  <si>
    <t>- felhasználási célú pénzeszk. átadás</t>
  </si>
  <si>
    <t>Átvett pénzeszköz</t>
  </si>
  <si>
    <t>- kölcsönök nyújtása</t>
  </si>
  <si>
    <t>1. Működési célra</t>
  </si>
  <si>
    <t>2. Felhalmozási célra</t>
  </si>
  <si>
    <t>C.</t>
  </si>
  <si>
    <t>Sajátos bevételek</t>
  </si>
  <si>
    <t xml:space="preserve">C. </t>
  </si>
  <si>
    <t>Részesedések vásárlása</t>
  </si>
  <si>
    <t>1. Gépjárműadó</t>
  </si>
  <si>
    <t>3. Termőföld bérbeadásból származó</t>
  </si>
  <si>
    <t>4. Talajterhelés</t>
  </si>
  <si>
    <t>5. Önkormányzat költségvetési 
    támogatása</t>
  </si>
  <si>
    <t xml:space="preserve">D. </t>
  </si>
  <si>
    <t>Pénzforgalom nélküli bevétel</t>
  </si>
  <si>
    <t>D.</t>
  </si>
  <si>
    <t>Pénzforgalom nélküli kiadás</t>
  </si>
  <si>
    <t>- pénzmaradvány</t>
  </si>
  <si>
    <t>- tartalék</t>
  </si>
  <si>
    <t>KÖLTSÉGVETÉSI BEVÉTEL</t>
  </si>
  <si>
    <t>KÖLTSÉGVETÉSI KIADÁS</t>
  </si>
  <si>
    <t>E.</t>
  </si>
  <si>
    <t>Finanszírozási műveletek</t>
  </si>
  <si>
    <t xml:space="preserve">Finanszírozási műveletek </t>
  </si>
  <si>
    <t>BEVÉTELEK</t>
  </si>
  <si>
    <t>KIADÁSOK</t>
  </si>
  <si>
    <t>- átengedett központi adók</t>
  </si>
  <si>
    <t>ÖNKORMÁNYZAT</t>
  </si>
  <si>
    <t>MINDÖSSZESEN</t>
  </si>
  <si>
    <t>1.</t>
  </si>
  <si>
    <t>Személyi juttatások</t>
  </si>
  <si>
    <t>2.</t>
  </si>
  <si>
    <t>3.</t>
  </si>
  <si>
    <t>Dologi kiadás</t>
  </si>
  <si>
    <t>4.</t>
  </si>
  <si>
    <t>Támogatásért.kiadás önk.ktgv.szervnek</t>
  </si>
  <si>
    <t>5.</t>
  </si>
  <si>
    <t>6.</t>
  </si>
  <si>
    <t>Műk.célú pe.átadás nonprofit szervezetnek</t>
  </si>
  <si>
    <t>7.</t>
  </si>
  <si>
    <t>Társadalom és szociálpolitikai juttatás</t>
  </si>
  <si>
    <t>8.</t>
  </si>
  <si>
    <t>Tartalék</t>
  </si>
  <si>
    <t>9.</t>
  </si>
  <si>
    <t>Kamatfizetés</t>
  </si>
  <si>
    <t>10.</t>
  </si>
  <si>
    <t xml:space="preserve">MŰKÖDÉSI KIADÁSOK </t>
  </si>
  <si>
    <t>11.</t>
  </si>
  <si>
    <t>12.</t>
  </si>
  <si>
    <t>Intézményi beruházás</t>
  </si>
  <si>
    <t>13.</t>
  </si>
  <si>
    <t>Felhalmozási célú pénzeszköz átadás</t>
  </si>
  <si>
    <t>Részvények vásárlása</t>
  </si>
  <si>
    <t>15.</t>
  </si>
  <si>
    <t xml:space="preserve">FELHALMOZÁSI KIADÁSOK </t>
  </si>
  <si>
    <t>16.</t>
  </si>
  <si>
    <t>17.</t>
  </si>
  <si>
    <t>19.</t>
  </si>
  <si>
    <t>Finanszírozási műveletek összesen:</t>
  </si>
  <si>
    <t>20.</t>
  </si>
  <si>
    <t xml:space="preserve">KIADÁSOK MINDÖSSZESEN </t>
  </si>
  <si>
    <t>Mód. Ei.</t>
  </si>
  <si>
    <t>Mód.Ei.</t>
  </si>
  <si>
    <t>Intézmény működési bevétele</t>
  </si>
  <si>
    <t>Gépjárműadó</t>
  </si>
  <si>
    <t>Helyi adók</t>
  </si>
  <si>
    <t>Egyéb átengedett adók</t>
  </si>
  <si>
    <t>Talajterhelési díj</t>
  </si>
  <si>
    <t>Helyi adókhoz kapcsolódó bírság</t>
  </si>
  <si>
    <t>Támogatásért.bev.kp.költségv.szervtől</t>
  </si>
  <si>
    <t>Támogatásértékű bev.tb alapoktól</t>
  </si>
  <si>
    <t>Támogatásért.bev.önkorm.ktgv.szervtől</t>
  </si>
  <si>
    <t>Támogatásért.bev. Többc.Kist.Társulást.</t>
  </si>
  <si>
    <t>Korábban nyújtott kölcsön visszatérülése</t>
  </si>
  <si>
    <t>Önkormányzat költségvetési támogatása</t>
  </si>
  <si>
    <t>Előző évi pénzmaradvány</t>
  </si>
  <si>
    <t>Működési költségvetés támogatása</t>
  </si>
  <si>
    <t>Működési bevételek</t>
  </si>
  <si>
    <t>Támogatársért felhalm.bevétel</t>
  </si>
  <si>
    <t>Függő, átfutó kiegyenlítő elsz.</t>
  </si>
  <si>
    <t>BEVÉTELEK MINDÖSSZ.</t>
  </si>
  <si>
    <t>Módosított előirányzat</t>
  </si>
  <si>
    <t>14.</t>
  </si>
  <si>
    <t>21.</t>
  </si>
  <si>
    <t xml:space="preserve">Felügyelete alá tartozó szerv támogatása </t>
  </si>
  <si>
    <t>Finanszírozási kiadások</t>
  </si>
  <si>
    <t>- egyéb saját bevétel</t>
  </si>
  <si>
    <t>1. Finanszírozási bevételek</t>
  </si>
  <si>
    <t>1. Finanszírozási kiadások</t>
  </si>
  <si>
    <t>ÓVODA</t>
  </si>
  <si>
    <t xml:space="preserve">ÓVODA </t>
  </si>
  <si>
    <t>Támogatásért.bev.elk.állami pénzalapból</t>
  </si>
  <si>
    <t>- bírság bevétel</t>
  </si>
  <si>
    <t>3. Dologi kiadások, folyó kiadások</t>
  </si>
  <si>
    <t>Támogatásért.bev.egyéb.fej.kez.elöir.</t>
  </si>
  <si>
    <t>Felh.c.pénz.átv.nem.önk.váll.</t>
  </si>
  <si>
    <t>Az Önkormányzat, az önállóan működő és gazdálkodó, valamint az önállóan működő költségvetési szervek 
kiadásai kiemelt előirányzatonként</t>
  </si>
  <si>
    <t>Az Önkormányzat, az önállóan működő és gazdálkodó, valamint az önállóan működő költségvetési szervek 
bevételei forrásonként</t>
  </si>
  <si>
    <t>6. Előző évi maradvány visszafizetése</t>
  </si>
  <si>
    <t>Előző évi EI.maradv.visszafiz.FE-nek</t>
  </si>
  <si>
    <t>Az Önkormányzat működési és felhalmozási bevételei és kiadásai</t>
  </si>
  <si>
    <t>A z Önkormányzat pénzmaradvány-levezetése</t>
  </si>
  <si>
    <t>Ktg.vetési visszatérülés (előző év)</t>
  </si>
  <si>
    <t>Egyéb pü.befektetések</t>
  </si>
  <si>
    <t>Tárgyi eszköz, imm.javak  értékesítés</t>
  </si>
  <si>
    <t>Egyéb finanszírozási bevétel</t>
  </si>
  <si>
    <t>2.Adósságkonszolidációs támogatás</t>
  </si>
  <si>
    <t>Tám.ért.felhalm.bevétel</t>
  </si>
  <si>
    <t>egyéb pü.befektetések</t>
  </si>
  <si>
    <t>Felh.c.pénzeszk.átadás</t>
  </si>
  <si>
    <t>Egyéb finanszírozási kiadás</t>
  </si>
  <si>
    <t>8. Tám.értékű kiadás</t>
  </si>
  <si>
    <t>Passzív függő elszámolások záróegyenlege (-)</t>
  </si>
  <si>
    <t>Az Óvoda pénzmaradvány-kimutatása</t>
  </si>
  <si>
    <t>DDF KÖRJEGYZŐSÉG</t>
  </si>
  <si>
    <t xml:space="preserve">DDF KÖRJEGYZŐSÉG </t>
  </si>
  <si>
    <t>Korrekció a intézmények miatt</t>
  </si>
  <si>
    <t>Korrekció DK-FE zárolás miatt miatt</t>
  </si>
  <si>
    <t>Korrekció intézményi támogatás miatt</t>
  </si>
  <si>
    <t>Korrekció DK-FE zárolás miatt</t>
  </si>
  <si>
    <t>Felhalmozási kiadások  (Ft-ban)</t>
  </si>
  <si>
    <t>2013. 09.30. mód. EI</t>
  </si>
  <si>
    <t>2013. 09.30. teljesítés</t>
  </si>
  <si>
    <t>Út építése (421100)</t>
  </si>
  <si>
    <t>Parkolási szakvélemény terv</t>
  </si>
  <si>
    <t>Ady E. u. felújítása</t>
  </si>
  <si>
    <t>Füzesi u. (József A.u - Sallai u.) felújítás</t>
  </si>
  <si>
    <t>Füzesi u. (Ady E..u - Sallai u.) felújítás</t>
  </si>
  <si>
    <t>Nefelejcs u. felújítás</t>
  </si>
  <si>
    <t>Szilvás sor (Kovács köz - Arany J. u.) felújítás</t>
  </si>
  <si>
    <t>Padkafelújítás Gyümölcsös u.</t>
  </si>
  <si>
    <t>Sport u. felújítás</t>
  </si>
  <si>
    <t>Belsőmajor u. felújítás</t>
  </si>
  <si>
    <t>24-es út felújítás</t>
  </si>
  <si>
    <t>Petőfi u. felújítás</t>
  </si>
  <si>
    <t>Diós u- József A.u. - Moziköz felújítás</t>
  </si>
  <si>
    <t>József A. u. felújítás</t>
  </si>
  <si>
    <t>Fejlesztések, beruházások Áfa</t>
  </si>
  <si>
    <t>Lakóingatlan bérbeadása, üzemeltetése (680001)</t>
  </si>
  <si>
    <t>Közművelődési könyvtári tevékenység</t>
  </si>
  <si>
    <t>Jegyzői lakás</t>
  </si>
  <si>
    <t>Áfa</t>
  </si>
  <si>
    <t>Nem lakóingatlan bérbeadása, üzemeltetése (680002)</t>
  </si>
  <si>
    <t>Orvosi rendelő előtt parkoló kialakítása</t>
  </si>
  <si>
    <t>KEOP - IKSZT közösségi ház (Kossuth L. u.63. Kisiskola)</t>
  </si>
  <si>
    <t>Iskola (360/1 hrsz.) - tornacsarnok (360/2 hrsz.) szétválasztása</t>
  </si>
  <si>
    <t>Sétány a tölgyhöz Kossuth u. belső u. térkövezés postáig</t>
  </si>
  <si>
    <t>Óvoda napelem felszerelése</t>
  </si>
  <si>
    <t>Faluház napelem felszerelése</t>
  </si>
  <si>
    <t>Faluház felújítási munkái (festés)</t>
  </si>
  <si>
    <t>Faluház felújítási munkái (mozgáskorl.WC, vizesblokk)</t>
  </si>
  <si>
    <t>Temető körüli járda felújítása</t>
  </si>
  <si>
    <t>Védőnői szolg. parkoló kialakítása</t>
  </si>
  <si>
    <t>Fogorvos-gyógyszertári lakás udvari beton és parkoló térkő javítása</t>
  </si>
  <si>
    <t>Óvoda konyhai épület pince alap és falazat erősítése statikai vizsgálat</t>
  </si>
  <si>
    <t xml:space="preserve">Laktanya épület tervpályázat </t>
  </si>
  <si>
    <t>Fejlesztési célú pénzeszköz átadás AQUA Kft.</t>
  </si>
  <si>
    <t>Fejlesztő eszközök (játékelemek) vásárlása iskola</t>
  </si>
  <si>
    <t>Udvari játéktároló óvoda</t>
  </si>
  <si>
    <t>Óvoda főbejárat térkövezése</t>
  </si>
  <si>
    <t>KRESZ pálya parkosítása óvoda</t>
  </si>
  <si>
    <t>Automata öntözőrendszer kialakítása óvoda</t>
  </si>
  <si>
    <t>Pihenőhely kialakítás</t>
  </si>
  <si>
    <t>Információs táblarendszer</t>
  </si>
  <si>
    <t>Város-, községgazdálkodási m.n.s. szolgáltatások (841403)</t>
  </si>
  <si>
    <t>Közvilágítás</t>
  </si>
  <si>
    <t>Dunakiliti alaptérkép (digitális állomány)</t>
  </si>
  <si>
    <t>Vízkár elhárítási terv</t>
  </si>
  <si>
    <t>Esélyegyenlőségi terv felülvizsgálata</t>
  </si>
  <si>
    <t>Nagytérségi hulladékgazd. Projekt önrész</t>
  </si>
  <si>
    <t>Lakásépítési és vásárlási támogatás</t>
  </si>
  <si>
    <t>Rendezési terv módosítás</t>
  </si>
  <si>
    <t>Közbiztonság pályázat</t>
  </si>
  <si>
    <t>Községüzem.Kft. Tőkeemelés</t>
  </si>
  <si>
    <t>Községüzem.Kft. LEADER pályázat gépvásárlás kölcsön</t>
  </si>
  <si>
    <t>Közművelődési könyvtári tevékenység (910121)</t>
  </si>
  <si>
    <t>Vagyoni értékű jogok vásárlása</t>
  </si>
  <si>
    <t>Porszívó, nyomtató</t>
  </si>
  <si>
    <t>Közművelődési tevékenységek és támogatásuk (910501)</t>
  </si>
  <si>
    <t>Vagyonvédelem kiépítése IKSZT</t>
  </si>
  <si>
    <t>HUSK közös honlap</t>
  </si>
  <si>
    <t>Önkormányzat Felújítások és felhalmozási kiadások ÖSSZESEN</t>
  </si>
  <si>
    <t>Körjegyzőség + Közös Hivatal</t>
  </si>
  <si>
    <t>Immateriális javak, licenc</t>
  </si>
  <si>
    <t>Körjegyzőség Felújítások és felhalmozási kiadások MINDÖSSZESEN</t>
  </si>
  <si>
    <t>Kiserdei Óvoda</t>
  </si>
  <si>
    <t>Laptop 3 db</t>
  </si>
  <si>
    <t>Óvoda Felújítások és felhalmozási kiadások MINDÖSSZESEN</t>
  </si>
  <si>
    <t>Önkormányzat és Intézményei  Felújítások és felhalmozási kiadások MINDÖSSZESEN</t>
  </si>
  <si>
    <t>2013.évi eredeti előirányzat</t>
  </si>
  <si>
    <t>Nefelejcs u. járda felújítás</t>
  </si>
  <si>
    <t>Veritas buszforduló burkolat javítás</t>
  </si>
  <si>
    <t>Orvos lakás felújítás</t>
  </si>
  <si>
    <t>Napkollektorok intézményekre</t>
  </si>
  <si>
    <t>Ügyit.szám.tech.eszk. Vásárlása</t>
  </si>
  <si>
    <t>Szellemi termékek (MS Office, honlap)</t>
  </si>
  <si>
    <t>Civil szervezetek támogatása (890301)</t>
  </si>
  <si>
    <t>Felhalmozási célú pénzeszköz átadás egyháznak</t>
  </si>
  <si>
    <t>Sportegyesület kölcsön</t>
  </si>
  <si>
    <t>Sportlétesítmények működtetése (931102)</t>
  </si>
  <si>
    <t>Műfüves pálya építése</t>
  </si>
  <si>
    <t xml:space="preserve">Ügyviteli szám.techn.eszköz vásárlása </t>
  </si>
  <si>
    <t>Egyéb gép, felszerelés</t>
  </si>
  <si>
    <t>KÖZÖS HIVATAL</t>
  </si>
  <si>
    <t>Munkaadót terhelő járulékok</t>
  </si>
  <si>
    <t>Egyéb finanszírozási kiadások</t>
  </si>
  <si>
    <t>Műk.célú visszatér.támogatás</t>
  </si>
  <si>
    <t>Önkormányzatok felhalm.támogatása</t>
  </si>
  <si>
    <t>Működési célú támogatás ért.bevétel</t>
  </si>
  <si>
    <t>Közhatalmi bevétel</t>
  </si>
  <si>
    <t>1. számú melléklet az Önkormányzat 2013. évi zárszámadási rendeletéhez</t>
  </si>
  <si>
    <t>2. számú melléklet az Önkormányzat 2013. évi zárszámadási rendeletéhez</t>
  </si>
  <si>
    <t>3. számú melléklet az Önkormányzat 2013. évi zárszámadási rendeletéhez</t>
  </si>
  <si>
    <t>2. Közhatalmi bevétel</t>
  </si>
  <si>
    <t>5/A. számú melléklet az Önkormányzat 2013. évi zárszámadási rendeletéhez</t>
  </si>
  <si>
    <t>5/B. számú melléklet az Önkormányzat 2013. évi zárszámadási rendeletéhez</t>
  </si>
  <si>
    <t>7. számú melléklet az Önkormányzat 2013. évi zárszámadási rendeletéhez</t>
  </si>
  <si>
    <t>A Közös Hivatal pénzmaradvány-kimutatása</t>
  </si>
  <si>
    <t>8. számú melléklet az Önkormányzat 2013. évi zárszámadási rendeletéhez</t>
  </si>
  <si>
    <t>A 22. sorbol - Egészségbizt.alapból foly.pénzeszk.maradványa</t>
  </si>
  <si>
    <t>4. számú melléklet az Önkormányzat 2013. évi zárszámadási rendeletéhez</t>
  </si>
  <si>
    <t>6. számú melléklet az Önkormányzat 2013. évi zárszámadási rendeletéhez</t>
  </si>
</sst>
</file>

<file path=xl/styles.xml><?xml version="1.0" encoding="utf-8"?>
<styleSheet xmlns="http://schemas.openxmlformats.org/spreadsheetml/2006/main">
  <numFmts count="1">
    <numFmt numFmtId="164" formatCode="#,##0\ &quot;Ft&quot;"/>
  </numFmts>
  <fonts count="25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Arial"/>
      <family val="2"/>
      <charset val="238"/>
    </font>
    <font>
      <i/>
      <u/>
      <sz val="10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i/>
      <u/>
      <sz val="1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sz val="16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6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0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37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3" fontId="4" fillId="0" borderId="5" xfId="0" applyNumberFormat="1" applyFont="1" applyBorder="1" applyAlignment="1">
      <alignment horizontal="right" vertical="center" inden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3" fontId="1" fillId="2" borderId="14" xfId="0" applyNumberFormat="1" applyFont="1" applyFill="1" applyBorder="1" applyAlignment="1">
      <alignment horizontal="right" vertical="center" indent="1"/>
    </xf>
    <xf numFmtId="3" fontId="1" fillId="2" borderId="4" xfId="0" applyNumberFormat="1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/>
    </xf>
    <xf numFmtId="3" fontId="4" fillId="0" borderId="18" xfId="0" applyNumberFormat="1" applyFont="1" applyBorder="1" applyAlignment="1">
      <alignment horizontal="right" vertical="center" indent="1"/>
    </xf>
    <xf numFmtId="3" fontId="4" fillId="0" borderId="25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vertical="center"/>
    </xf>
    <xf numFmtId="0" fontId="4" fillId="0" borderId="7" xfId="0" quotePrefix="1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13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12" fillId="0" borderId="39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0" fontId="14" fillId="0" borderId="41" xfId="0" applyFont="1" applyBorder="1" applyAlignment="1">
      <alignment vertical="center"/>
    </xf>
    <xf numFmtId="0" fontId="14" fillId="0" borderId="42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2" borderId="55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3" fillId="2" borderId="3" xfId="0" applyFont="1" applyFill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right" vertical="center" indent="1"/>
    </xf>
    <xf numFmtId="0" fontId="4" fillId="0" borderId="3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3" fillId="0" borderId="6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9" fillId="0" borderId="27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29" xfId="0" applyFont="1" applyBorder="1" applyAlignment="1">
      <alignment vertical="center"/>
    </xf>
    <xf numFmtId="3" fontId="18" fillId="0" borderId="29" xfId="0" applyNumberFormat="1" applyFont="1" applyBorder="1" applyAlignment="1">
      <alignment vertical="center"/>
    </xf>
    <xf numFmtId="0" fontId="16" fillId="0" borderId="0" xfId="0" applyFont="1" applyAlignment="1">
      <alignment vertical="center"/>
    </xf>
    <xf numFmtId="3" fontId="16" fillId="3" borderId="31" xfId="0" applyNumberFormat="1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3" fontId="12" fillId="0" borderId="22" xfId="0" applyNumberFormat="1" applyFont="1" applyBorder="1" applyAlignment="1">
      <alignment horizontal="right" vertical="center" indent="1"/>
    </xf>
    <xf numFmtId="3" fontId="12" fillId="0" borderId="17" xfId="0" applyNumberFormat="1" applyFont="1" applyBorder="1" applyAlignment="1">
      <alignment horizontal="right" vertical="center" indent="1"/>
    </xf>
    <xf numFmtId="3" fontId="12" fillId="0" borderId="15" xfId="0" applyNumberFormat="1" applyFont="1" applyBorder="1" applyAlignment="1">
      <alignment horizontal="right" vertical="center" indent="1"/>
    </xf>
    <xf numFmtId="3" fontId="13" fillId="0" borderId="9" xfId="0" applyNumberFormat="1" applyFont="1" applyBorder="1" applyAlignment="1">
      <alignment horizontal="right" vertical="center" indent="1"/>
    </xf>
    <xf numFmtId="0" fontId="3" fillId="0" borderId="46" xfId="0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right" vertical="center" indent="1"/>
    </xf>
    <xf numFmtId="3" fontId="13" fillId="2" borderId="56" xfId="0" applyNumberFormat="1" applyFont="1" applyFill="1" applyBorder="1" applyAlignment="1">
      <alignment horizontal="right" vertical="center" indent="1"/>
    </xf>
    <xf numFmtId="0" fontId="4" fillId="0" borderId="49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4" fillId="0" borderId="51" xfId="0" applyFont="1" applyBorder="1" applyAlignment="1">
      <alignment horizontal="right" vertical="center"/>
    </xf>
    <xf numFmtId="0" fontId="4" fillId="0" borderId="52" xfId="0" applyFont="1" applyBorder="1" applyAlignment="1">
      <alignment horizontal="right" vertical="center"/>
    </xf>
    <xf numFmtId="0" fontId="1" fillId="0" borderId="53" xfId="0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0" fontId="1" fillId="2" borderId="58" xfId="0" applyFont="1" applyFill="1" applyBorder="1" applyAlignment="1">
      <alignment horizontal="right" vertical="center"/>
    </xf>
    <xf numFmtId="3" fontId="12" fillId="0" borderId="25" xfId="0" applyNumberFormat="1" applyFont="1" applyBorder="1" applyAlignment="1">
      <alignment horizontal="right" vertical="center" indent="1"/>
    </xf>
    <xf numFmtId="3" fontId="12" fillId="0" borderId="18" xfId="0" applyNumberFormat="1" applyFont="1" applyBorder="1" applyAlignment="1">
      <alignment horizontal="right" vertical="center" indent="1"/>
    </xf>
    <xf numFmtId="3" fontId="12" fillId="0" borderId="34" xfId="0" applyNumberFormat="1" applyFont="1" applyBorder="1" applyAlignment="1">
      <alignment horizontal="right" vertical="center" indent="1"/>
    </xf>
    <xf numFmtId="3" fontId="13" fillId="0" borderId="45" xfId="0" applyNumberFormat="1" applyFont="1" applyBorder="1" applyAlignment="1">
      <alignment horizontal="right" vertical="center" indent="1"/>
    </xf>
    <xf numFmtId="0" fontId="4" fillId="0" borderId="88" xfId="0" applyFont="1" applyBorder="1" applyAlignment="1">
      <alignment horizontal="right" vertical="center"/>
    </xf>
    <xf numFmtId="0" fontId="12" fillId="0" borderId="89" xfId="0" applyFont="1" applyBorder="1" applyAlignment="1">
      <alignment vertical="center"/>
    </xf>
    <xf numFmtId="3" fontId="12" fillId="0" borderId="85" xfId="0" applyNumberFormat="1" applyFont="1" applyBorder="1" applyAlignment="1">
      <alignment horizontal="right" vertical="center" indent="1"/>
    </xf>
    <xf numFmtId="0" fontId="3" fillId="0" borderId="21" xfId="0" applyFont="1" applyBorder="1" applyAlignment="1">
      <alignment horizontal="center" vertical="center" wrapText="1"/>
    </xf>
    <xf numFmtId="3" fontId="12" fillId="0" borderId="47" xfId="0" applyNumberFormat="1" applyFont="1" applyBorder="1" applyAlignment="1">
      <alignment horizontal="right" vertical="center" indent="1"/>
    </xf>
    <xf numFmtId="3" fontId="12" fillId="0" borderId="90" xfId="0" applyNumberFormat="1" applyFont="1" applyBorder="1" applyAlignment="1">
      <alignment horizontal="right" vertical="center" indent="1"/>
    </xf>
    <xf numFmtId="3" fontId="13" fillId="0" borderId="8" xfId="0" applyNumberFormat="1" applyFont="1" applyBorder="1" applyAlignment="1">
      <alignment horizontal="right" vertical="center" indent="1"/>
    </xf>
    <xf numFmtId="3" fontId="12" fillId="0" borderId="2" xfId="0" applyNumberFormat="1" applyFont="1" applyBorder="1" applyAlignment="1">
      <alignment horizontal="right" vertical="center" indent="1"/>
    </xf>
    <xf numFmtId="3" fontId="13" fillId="2" borderId="57" xfId="0" applyNumberFormat="1" applyFont="1" applyFill="1" applyBorder="1" applyAlignment="1">
      <alignment horizontal="right" vertical="center" indent="1"/>
    </xf>
    <xf numFmtId="3" fontId="4" fillId="0" borderId="22" xfId="0" applyNumberFormat="1" applyFont="1" applyBorder="1" applyAlignment="1">
      <alignment horizontal="right" vertical="center" indent="1"/>
    </xf>
    <xf numFmtId="3" fontId="4" fillId="0" borderId="17" xfId="0" applyNumberFormat="1" applyFont="1" applyBorder="1" applyAlignment="1">
      <alignment horizontal="right" vertical="center" indent="1"/>
    </xf>
    <xf numFmtId="3" fontId="4" fillId="0" borderId="59" xfId="0" applyNumberFormat="1" applyFont="1" applyBorder="1" applyAlignment="1">
      <alignment horizontal="right" vertical="center" indent="1"/>
    </xf>
    <xf numFmtId="3" fontId="4" fillId="0" borderId="19" xfId="0" applyNumberFormat="1" applyFont="1" applyBorder="1" applyAlignment="1">
      <alignment horizontal="right" vertical="center" indent="1"/>
    </xf>
    <xf numFmtId="3" fontId="1" fillId="0" borderId="23" xfId="0" applyNumberFormat="1" applyFont="1" applyBorder="1" applyAlignment="1">
      <alignment horizontal="right" vertical="center" indent="1"/>
    </xf>
    <xf numFmtId="0" fontId="14" fillId="0" borderId="4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right" vertical="center" indent="1"/>
    </xf>
    <xf numFmtId="3" fontId="1" fillId="0" borderId="8" xfId="0" applyNumberFormat="1" applyFont="1" applyBorder="1" applyAlignment="1">
      <alignment horizontal="right" vertical="center" indent="1"/>
    </xf>
    <xf numFmtId="3" fontId="1" fillId="0" borderId="14" xfId="0" applyNumberFormat="1" applyFont="1" applyBorder="1" applyAlignment="1">
      <alignment horizontal="right" vertical="center" indent="1"/>
    </xf>
    <xf numFmtId="3" fontId="13" fillId="0" borderId="16" xfId="0" applyNumberFormat="1" applyFont="1" applyBorder="1" applyAlignment="1">
      <alignment horizontal="right" vertical="center" indent="1"/>
    </xf>
    <xf numFmtId="3" fontId="13" fillId="2" borderId="9" xfId="0" applyNumberFormat="1" applyFont="1" applyFill="1" applyBorder="1" applyAlignment="1">
      <alignment horizontal="right" vertical="center" indent="1"/>
    </xf>
    <xf numFmtId="3" fontId="13" fillId="2" borderId="48" xfId="0" applyNumberFormat="1" applyFont="1" applyFill="1" applyBorder="1" applyAlignment="1">
      <alignment horizontal="right" vertical="center" indent="1"/>
    </xf>
    <xf numFmtId="3" fontId="4" fillId="0" borderId="30" xfId="0" applyNumberFormat="1" applyFont="1" applyBorder="1" applyAlignment="1">
      <alignment horizontal="right" vertical="center" indent="1"/>
    </xf>
    <xf numFmtId="3" fontId="4" fillId="0" borderId="60" xfId="0" applyNumberFormat="1" applyFont="1" applyBorder="1" applyAlignment="1">
      <alignment horizontal="right" vertical="center" indent="1"/>
    </xf>
    <xf numFmtId="3" fontId="1" fillId="0" borderId="61" xfId="0" applyNumberFormat="1" applyFont="1" applyBorder="1" applyAlignment="1">
      <alignment horizontal="right" vertical="center" indent="1"/>
    </xf>
    <xf numFmtId="3" fontId="1" fillId="2" borderId="61" xfId="0" applyNumberFormat="1" applyFont="1" applyFill="1" applyBorder="1" applyAlignment="1">
      <alignment horizontal="right" vertical="center" indent="1"/>
    </xf>
    <xf numFmtId="3" fontId="4" fillId="0" borderId="7" xfId="0" quotePrefix="1" applyNumberFormat="1" applyFont="1" applyBorder="1" applyAlignment="1">
      <alignment horizontal="right" vertical="center" indent="1"/>
    </xf>
    <xf numFmtId="3" fontId="4" fillId="0" borderId="18" xfId="0" quotePrefix="1" applyNumberFormat="1" applyFont="1" applyBorder="1" applyAlignment="1">
      <alignment horizontal="right" vertical="center" indent="1"/>
    </xf>
    <xf numFmtId="3" fontId="4" fillId="0" borderId="32" xfId="0" applyNumberFormat="1" applyFont="1" applyBorder="1" applyAlignment="1">
      <alignment horizontal="right" vertical="center" indent="1"/>
    </xf>
    <xf numFmtId="3" fontId="1" fillId="3" borderId="18" xfId="0" applyNumberFormat="1" applyFont="1" applyFill="1" applyBorder="1" applyAlignment="1">
      <alignment horizontal="right" vertical="center" indent="1"/>
    </xf>
    <xf numFmtId="3" fontId="1" fillId="3" borderId="34" xfId="0" applyNumberFormat="1" applyFont="1" applyFill="1" applyBorder="1" applyAlignment="1">
      <alignment horizontal="right" vertical="center" indent="1"/>
    </xf>
    <xf numFmtId="3" fontId="1" fillId="3" borderId="7" xfId="0" applyNumberFormat="1" applyFont="1" applyFill="1" applyBorder="1" applyAlignment="1">
      <alignment horizontal="right" vertical="center" indent="1"/>
    </xf>
    <xf numFmtId="3" fontId="1" fillId="3" borderId="33" xfId="0" applyNumberFormat="1" applyFont="1" applyFill="1" applyBorder="1" applyAlignment="1">
      <alignment horizontal="right" vertical="center" indent="1"/>
    </xf>
    <xf numFmtId="0" fontId="10" fillId="0" borderId="2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4" xfId="0" applyNumberFormat="1" applyFont="1" applyBorder="1" applyAlignment="1">
      <alignment horizontal="right" vertical="center" indent="1"/>
    </xf>
    <xf numFmtId="0" fontId="20" fillId="0" borderId="0" xfId="0" applyFont="1" applyAlignment="1">
      <alignment vertical="center"/>
    </xf>
    <xf numFmtId="3" fontId="4" fillId="0" borderId="2" xfId="0" applyNumberFormat="1" applyFont="1" applyBorder="1" applyAlignment="1">
      <alignment horizontal="right" vertical="center" indent="1"/>
    </xf>
    <xf numFmtId="3" fontId="4" fillId="0" borderId="13" xfId="0" applyNumberFormat="1" applyFont="1" applyBorder="1" applyAlignment="1">
      <alignment horizontal="right" vertical="center" indent="1"/>
    </xf>
    <xf numFmtId="3" fontId="4" fillId="0" borderId="11" xfId="0" applyNumberFormat="1" applyFont="1" applyBorder="1" applyAlignment="1">
      <alignment horizontal="right" vertical="center" indent="1"/>
    </xf>
    <xf numFmtId="3" fontId="10" fillId="0" borderId="9" xfId="0" applyNumberFormat="1" applyFont="1" applyBorder="1" applyAlignment="1">
      <alignment horizontal="right" vertical="center" indent="1"/>
    </xf>
    <xf numFmtId="3" fontId="10" fillId="0" borderId="8" xfId="0" applyNumberFormat="1" applyFont="1" applyBorder="1" applyAlignment="1">
      <alignment horizontal="right" vertical="center" indent="1"/>
    </xf>
    <xf numFmtId="3" fontId="10" fillId="0" borderId="16" xfId="0" applyNumberFormat="1" applyFont="1" applyBorder="1" applyAlignment="1">
      <alignment horizontal="right" vertical="center" indent="1"/>
    </xf>
    <xf numFmtId="3" fontId="1" fillId="0" borderId="16" xfId="0" applyNumberFormat="1" applyFont="1" applyBorder="1" applyAlignment="1">
      <alignment horizontal="right" vertical="center" indent="1"/>
    </xf>
    <xf numFmtId="3" fontId="1" fillId="2" borderId="16" xfId="0" applyNumberFormat="1" applyFont="1" applyFill="1" applyBorder="1" applyAlignment="1">
      <alignment horizontal="right" vertical="center" indent="1"/>
    </xf>
    <xf numFmtId="3" fontId="4" fillId="0" borderId="14" xfId="0" applyNumberFormat="1" applyFont="1" applyBorder="1" applyAlignment="1">
      <alignment horizontal="right" vertical="center" indent="1"/>
    </xf>
    <xf numFmtId="3" fontId="1" fillId="0" borderId="4" xfId="0" applyNumberFormat="1" applyFont="1" applyBorder="1" applyAlignment="1">
      <alignment horizontal="right" vertical="center" indent="1"/>
    </xf>
    <xf numFmtId="3" fontId="13" fillId="0" borderId="22" xfId="0" applyNumberFormat="1" applyFont="1" applyBorder="1" applyAlignment="1">
      <alignment horizontal="right" vertical="center" indent="1"/>
    </xf>
    <xf numFmtId="3" fontId="13" fillId="0" borderId="25" xfId="0" applyNumberFormat="1" applyFont="1" applyBorder="1" applyAlignment="1">
      <alignment horizontal="right" vertical="center" indent="1"/>
    </xf>
    <xf numFmtId="3" fontId="12" fillId="0" borderId="84" xfId="0" applyNumberFormat="1" applyFont="1" applyBorder="1" applyAlignment="1">
      <alignment horizontal="right" vertical="center" indent="1"/>
    </xf>
    <xf numFmtId="0" fontId="3" fillId="0" borderId="43" xfId="0" applyFont="1" applyBorder="1" applyAlignment="1">
      <alignment horizontal="center" vertical="center"/>
    </xf>
    <xf numFmtId="3" fontId="13" fillId="0" borderId="44" xfId="0" applyNumberFormat="1" applyFont="1" applyBorder="1" applyAlignment="1">
      <alignment horizontal="right" vertical="center" indent="1"/>
    </xf>
    <xf numFmtId="3" fontId="12" fillId="0" borderId="32" xfId="0" applyNumberFormat="1" applyFont="1" applyBorder="1" applyAlignment="1">
      <alignment horizontal="right" vertical="center" indent="1"/>
    </xf>
    <xf numFmtId="3" fontId="13" fillId="0" borderId="14" xfId="0" applyNumberFormat="1" applyFont="1" applyBorder="1" applyAlignment="1">
      <alignment horizontal="right" vertical="center" indent="1"/>
    </xf>
    <xf numFmtId="3" fontId="13" fillId="0" borderId="85" xfId="0" applyNumberFormat="1" applyFont="1" applyBorder="1" applyAlignment="1">
      <alignment horizontal="right" vertical="center" indent="1"/>
    </xf>
    <xf numFmtId="3" fontId="13" fillId="0" borderId="17" xfId="0" applyNumberFormat="1" applyFont="1" applyBorder="1" applyAlignment="1">
      <alignment horizontal="right" vertical="center" indent="1"/>
    </xf>
    <xf numFmtId="0" fontId="3" fillId="0" borderId="62" xfId="0" applyFont="1" applyBorder="1" applyAlignment="1">
      <alignment horizontal="center" vertical="center" wrapText="1"/>
    </xf>
    <xf numFmtId="3" fontId="13" fillId="0" borderId="2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horizontal="center" vertical="center" wrapText="1"/>
    </xf>
    <xf numFmtId="3" fontId="12" fillId="0" borderId="24" xfId="0" applyNumberFormat="1" applyFont="1" applyFill="1" applyBorder="1" applyAlignment="1">
      <alignment horizontal="right" vertical="center" indent="1"/>
    </xf>
    <xf numFmtId="3" fontId="12" fillId="0" borderId="33" xfId="0" applyNumberFormat="1" applyFont="1" applyFill="1" applyBorder="1" applyAlignment="1">
      <alignment horizontal="right" vertical="center" indent="1"/>
    </xf>
    <xf numFmtId="3" fontId="13" fillId="0" borderId="97" xfId="0" applyNumberFormat="1" applyFont="1" applyFill="1" applyBorder="1" applyAlignment="1">
      <alignment horizontal="right" vertical="center" indent="1"/>
    </xf>
    <xf numFmtId="3" fontId="12" fillId="0" borderId="91" xfId="0" applyNumberFormat="1" applyFont="1" applyFill="1" applyBorder="1" applyAlignment="1">
      <alignment horizontal="right" vertical="center" indent="1"/>
    </xf>
    <xf numFmtId="3" fontId="12" fillId="0" borderId="7" xfId="0" applyNumberFormat="1" applyFont="1" applyFill="1" applyBorder="1" applyAlignment="1">
      <alignment horizontal="right" vertical="center" indent="1"/>
    </xf>
    <xf numFmtId="3" fontId="13" fillId="0" borderId="9" xfId="0" applyNumberFormat="1" applyFont="1" applyFill="1" applyBorder="1" applyAlignment="1">
      <alignment horizontal="right" vertical="center" indent="1"/>
    </xf>
    <xf numFmtId="3" fontId="13" fillId="0" borderId="86" xfId="0" applyNumberFormat="1" applyFont="1" applyFill="1" applyBorder="1" applyAlignment="1">
      <alignment horizontal="right" vertical="center" indent="1"/>
    </xf>
    <xf numFmtId="3" fontId="13" fillId="0" borderId="30" xfId="0" applyNumberFormat="1" applyFont="1" applyFill="1" applyBorder="1" applyAlignment="1">
      <alignment horizontal="right" vertical="center" indent="1"/>
    </xf>
    <xf numFmtId="3" fontId="13" fillId="0" borderId="61" xfId="0" applyNumberFormat="1" applyFont="1" applyFill="1" applyBorder="1" applyAlignment="1">
      <alignment horizontal="right" vertical="center" indent="1"/>
    </xf>
    <xf numFmtId="0" fontId="21" fillId="0" borderId="62" xfId="0" applyFont="1" applyBorder="1" applyAlignment="1">
      <alignment horizontal="center" vertical="center" wrapText="1"/>
    </xf>
    <xf numFmtId="3" fontId="1" fillId="0" borderId="30" xfId="0" applyNumberFormat="1" applyFont="1" applyBorder="1" applyAlignment="1">
      <alignment horizontal="right" vertical="center" indent="1"/>
    </xf>
    <xf numFmtId="0" fontId="21" fillId="0" borderId="21" xfId="0" applyFont="1" applyBorder="1" applyAlignment="1">
      <alignment horizontal="center" vertical="center" wrapText="1"/>
    </xf>
    <xf numFmtId="3" fontId="1" fillId="0" borderId="25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3" fontId="5" fillId="5" borderId="101" xfId="0" applyNumberFormat="1" applyFont="1" applyFill="1" applyBorder="1" applyAlignment="1">
      <alignment horizontal="right" vertical="center" indent="1"/>
    </xf>
    <xf numFmtId="0" fontId="23" fillId="0" borderId="0" xfId="0" applyFont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12" fillId="0" borderId="18" xfId="0" applyFont="1" applyBorder="1" applyAlignment="1">
      <alignment vertical="center" wrapText="1"/>
    </xf>
    <xf numFmtId="3" fontId="4" fillId="0" borderId="103" xfId="0" applyNumberFormat="1" applyFont="1" applyBorder="1" applyAlignment="1">
      <alignment horizontal="right" vertical="center" indent="1"/>
    </xf>
    <xf numFmtId="0" fontId="5" fillId="5" borderId="11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3" fontId="5" fillId="0" borderId="93" xfId="0" applyNumberFormat="1" applyFont="1" applyBorder="1" applyAlignment="1">
      <alignment horizontal="right" vertical="center" indent="1"/>
    </xf>
    <xf numFmtId="3" fontId="1" fillId="0" borderId="93" xfId="0" applyNumberFormat="1" applyFont="1" applyBorder="1" applyAlignment="1">
      <alignment horizontal="right" vertical="center" indent="1"/>
    </xf>
    <xf numFmtId="0" fontId="12" fillId="0" borderId="59" xfId="0" applyFont="1" applyBorder="1" applyAlignment="1">
      <alignment horizontal="center" vertical="center"/>
    </xf>
    <xf numFmtId="0" fontId="12" fillId="0" borderId="75" xfId="0" applyFont="1" applyBorder="1" applyAlignment="1">
      <alignment vertical="center" wrapText="1"/>
    </xf>
    <xf numFmtId="3" fontId="4" fillId="0" borderId="102" xfId="0" applyNumberFormat="1" applyFont="1" applyBorder="1" applyAlignment="1">
      <alignment horizontal="right" vertical="center" indent="1"/>
    </xf>
    <xf numFmtId="0" fontId="12" fillId="0" borderId="14" xfId="0" applyFont="1" applyBorder="1" applyAlignment="1">
      <alignment horizontal="center" vertical="center"/>
    </xf>
    <xf numFmtId="3" fontId="4" fillId="0" borderId="104" xfId="0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3" fontId="5" fillId="5" borderId="93" xfId="0" applyNumberFormat="1" applyFont="1" applyFill="1" applyBorder="1" applyAlignment="1">
      <alignment horizontal="right" vertical="center" indent="1"/>
    </xf>
    <xf numFmtId="0" fontId="12" fillId="0" borderId="75" xfId="0" applyFont="1" applyBorder="1" applyAlignment="1">
      <alignment horizontal="left" vertical="center"/>
    </xf>
    <xf numFmtId="3" fontId="4" fillId="0" borderId="105" xfId="0" applyNumberFormat="1" applyFont="1" applyBorder="1" applyAlignment="1">
      <alignment horizontal="right" vertical="center" indent="1"/>
    </xf>
    <xf numFmtId="0" fontId="12" fillId="0" borderId="32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24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0" borderId="35" xfId="0" applyFont="1" applyBorder="1" applyAlignment="1">
      <alignment vertical="center" wrapText="1"/>
    </xf>
    <xf numFmtId="3" fontId="4" fillId="0" borderId="40" xfId="0" applyNumberFormat="1" applyFont="1" applyBorder="1" applyAlignment="1">
      <alignment horizontal="right" vertical="center" indent="1"/>
    </xf>
    <xf numFmtId="0" fontId="12" fillId="0" borderId="11" xfId="0" applyFont="1" applyBorder="1" applyAlignment="1">
      <alignment vertical="center"/>
    </xf>
    <xf numFmtId="3" fontId="4" fillId="0" borderId="42" xfId="0" applyNumberFormat="1" applyFont="1" applyBorder="1" applyAlignment="1">
      <alignment horizontal="right" vertical="center" indent="1"/>
    </xf>
    <xf numFmtId="3" fontId="4" fillId="0" borderId="15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center" vertical="center"/>
    </xf>
    <xf numFmtId="3" fontId="5" fillId="0" borderId="105" xfId="0" applyNumberFormat="1" applyFont="1" applyBorder="1" applyAlignment="1">
      <alignment horizontal="right" vertical="center" indent="1"/>
    </xf>
    <xf numFmtId="3" fontId="1" fillId="0" borderId="105" xfId="0" applyNumberFormat="1" applyFont="1" applyBorder="1" applyAlignment="1">
      <alignment horizontal="right" vertical="center" indent="1"/>
    </xf>
    <xf numFmtId="3" fontId="11" fillId="2" borderId="16" xfId="0" applyNumberFormat="1" applyFont="1" applyFill="1" applyBorder="1" applyAlignment="1">
      <alignment horizontal="right" vertical="center" indent="1"/>
    </xf>
    <xf numFmtId="0" fontId="12" fillId="0" borderId="34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9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/>
    </xf>
    <xf numFmtId="0" fontId="5" fillId="0" borderId="95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3" fontId="1" fillId="3" borderId="29" xfId="0" applyNumberFormat="1" applyFont="1" applyFill="1" applyBorder="1" applyAlignment="1">
      <alignment vertical="center"/>
    </xf>
    <xf numFmtId="0" fontId="4" fillId="0" borderId="84" xfId="0" applyFont="1" applyBorder="1" applyAlignment="1">
      <alignment vertical="center"/>
    </xf>
    <xf numFmtId="3" fontId="4" fillId="0" borderId="84" xfId="0" applyNumberFormat="1" applyFont="1" applyBorder="1" applyAlignment="1">
      <alignment horizontal="right" vertical="center" indent="1"/>
    </xf>
    <xf numFmtId="0" fontId="4" fillId="0" borderId="32" xfId="0" applyFont="1" applyBorder="1" applyAlignment="1">
      <alignment vertical="center"/>
    </xf>
    <xf numFmtId="0" fontId="4" fillId="0" borderId="106" xfId="0" applyFont="1" applyBorder="1" applyAlignment="1">
      <alignment vertical="center"/>
    </xf>
    <xf numFmtId="0" fontId="4" fillId="0" borderId="91" xfId="0" applyFont="1" applyBorder="1" applyAlignment="1">
      <alignment vertical="center"/>
    </xf>
    <xf numFmtId="0" fontId="1" fillId="0" borderId="97" xfId="0" applyFont="1" applyBorder="1" applyAlignment="1">
      <alignment vertical="center"/>
    </xf>
    <xf numFmtId="0" fontId="4" fillId="0" borderId="107" xfId="0" applyFont="1" applyBorder="1" applyAlignment="1">
      <alignment vertical="center"/>
    </xf>
    <xf numFmtId="0" fontId="1" fillId="0" borderId="107" xfId="0" applyFont="1" applyBorder="1" applyAlignment="1">
      <alignment vertical="center"/>
    </xf>
    <xf numFmtId="0" fontId="4" fillId="0" borderId="9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3" fontId="13" fillId="0" borderId="0" xfId="0" applyNumberFormat="1" applyFont="1" applyBorder="1" applyAlignment="1">
      <alignment horizontal="right" vertical="center" indent="1"/>
    </xf>
    <xf numFmtId="3" fontId="13" fillId="0" borderId="108" xfId="0" applyNumberFormat="1" applyFont="1" applyBorder="1" applyAlignment="1">
      <alignment horizontal="right" vertical="center" indent="1"/>
    </xf>
    <xf numFmtId="3" fontId="13" fillId="6" borderId="10" xfId="0" applyNumberFormat="1" applyFont="1" applyFill="1" applyBorder="1" applyAlignment="1">
      <alignment horizontal="right" vertical="center" indent="1"/>
    </xf>
    <xf numFmtId="3" fontId="13" fillId="6" borderId="45" xfId="0" applyNumberFormat="1" applyFont="1" applyFill="1" applyBorder="1" applyAlignment="1">
      <alignment horizontal="right" vertical="center" indent="1"/>
    </xf>
    <xf numFmtId="3" fontId="1" fillId="0" borderId="60" xfId="0" applyNumberFormat="1" applyFont="1" applyBorder="1" applyAlignment="1">
      <alignment horizontal="right" vertical="center" indent="1"/>
    </xf>
    <xf numFmtId="3" fontId="1" fillId="0" borderId="47" xfId="0" applyNumberFormat="1" applyFont="1" applyBorder="1" applyAlignment="1">
      <alignment horizontal="right" vertical="center" indent="1"/>
    </xf>
    <xf numFmtId="3" fontId="1" fillId="6" borderId="9" xfId="0" applyNumberFormat="1" applyFont="1" applyFill="1" applyBorder="1" applyAlignment="1">
      <alignment horizontal="right" vertical="center" indent="1"/>
    </xf>
    <xf numFmtId="3" fontId="1" fillId="6" borderId="45" xfId="0" applyNumberFormat="1" applyFont="1" applyFill="1" applyBorder="1" applyAlignment="1">
      <alignment horizontal="right" vertical="center" indent="1"/>
    </xf>
    <xf numFmtId="0" fontId="11" fillId="0" borderId="0" xfId="0" applyFont="1" applyBorder="1" applyAlignment="1">
      <alignment horizontal="center" vertical="center" wrapText="1"/>
    </xf>
    <xf numFmtId="0" fontId="1" fillId="0" borderId="96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1" fillId="0" borderId="93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95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right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left" vertical="center"/>
    </xf>
    <xf numFmtId="0" fontId="1" fillId="3" borderId="65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30" xfId="0" applyFont="1" applyFill="1" applyBorder="1" applyAlignment="1">
      <alignment horizontal="left" vertical="center"/>
    </xf>
    <xf numFmtId="0" fontId="10" fillId="0" borderId="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36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4" fillId="0" borderId="42" xfId="0" quotePrefix="1" applyFont="1" applyBorder="1" applyAlignment="1">
      <alignment horizontal="center" vertical="center"/>
    </xf>
    <xf numFmtId="0" fontId="4" fillId="0" borderId="60" xfId="0" quotePrefix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3" fontId="18" fillId="0" borderId="73" xfId="0" applyNumberFormat="1" applyFont="1" applyBorder="1" applyAlignment="1">
      <alignment horizontal="center" vertical="center"/>
    </xf>
    <xf numFmtId="3" fontId="18" fillId="0" borderId="60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/>
    </xf>
    <xf numFmtId="3" fontId="18" fillId="0" borderId="76" xfId="0" applyNumberFormat="1" applyFont="1" applyBorder="1" applyAlignment="1">
      <alignment horizontal="center" vertical="center"/>
    </xf>
    <xf numFmtId="3" fontId="18" fillId="0" borderId="27" xfId="0" applyNumberFormat="1" applyFont="1" applyBorder="1" applyAlignment="1">
      <alignment horizontal="center" vertical="center"/>
    </xf>
    <xf numFmtId="3" fontId="18" fillId="0" borderId="28" xfId="0" applyNumberFormat="1" applyFont="1" applyBorder="1" applyAlignment="1">
      <alignment horizontal="center" vertical="center"/>
    </xf>
    <xf numFmtId="3" fontId="18" fillId="0" borderId="74" xfId="0" applyNumberFormat="1" applyFont="1" applyBorder="1" applyAlignment="1">
      <alignment horizontal="center" vertical="center"/>
    </xf>
    <xf numFmtId="3" fontId="18" fillId="0" borderId="7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3" fontId="18" fillId="0" borderId="2" xfId="0" applyNumberFormat="1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79" xfId="0" applyFont="1" applyBorder="1" applyAlignment="1">
      <alignment horizontal="left" vertical="center"/>
    </xf>
    <xf numFmtId="0" fontId="10" fillId="0" borderId="80" xfId="0" applyFont="1" applyBorder="1" applyAlignment="1">
      <alignment horizontal="left" vertical="center"/>
    </xf>
    <xf numFmtId="0" fontId="10" fillId="0" borderId="81" xfId="0" applyFont="1" applyBorder="1" applyAlignment="1">
      <alignment horizontal="left" vertical="center"/>
    </xf>
    <xf numFmtId="0" fontId="18" fillId="0" borderId="42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98" xfId="0" applyFont="1" applyBorder="1" applyAlignment="1">
      <alignment horizontal="center" vertical="center"/>
    </xf>
    <xf numFmtId="0" fontId="13" fillId="0" borderId="99" xfId="0" applyFont="1" applyBorder="1" applyAlignment="1">
      <alignment horizontal="center" vertical="center"/>
    </xf>
    <xf numFmtId="0" fontId="13" fillId="0" borderId="66" xfId="0" applyFont="1" applyBorder="1" applyAlignment="1">
      <alignment horizontal="center" vertical="center" wrapText="1"/>
    </xf>
    <xf numFmtId="0" fontId="13" fillId="0" borderId="87" xfId="0" applyFont="1" applyBorder="1" applyAlignment="1">
      <alignment horizontal="center" vertical="center" wrapText="1"/>
    </xf>
    <xf numFmtId="0" fontId="5" fillId="5" borderId="100" xfId="0" applyFont="1" applyFill="1" applyBorder="1" applyAlignment="1">
      <alignment horizontal="center" vertical="center"/>
    </xf>
    <xf numFmtId="0" fontId="5" fillId="5" borderId="81" xfId="0" applyFont="1" applyFill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5" borderId="95" xfId="0" applyFont="1" applyFill="1" applyBorder="1" applyAlignment="1">
      <alignment horizontal="center" vertical="center"/>
    </xf>
    <xf numFmtId="0" fontId="5" fillId="5" borderId="84" xfId="0" applyFont="1" applyFill="1" applyBorder="1" applyAlignment="1">
      <alignment horizontal="center" vertical="center"/>
    </xf>
    <xf numFmtId="0" fontId="1" fillId="0" borderId="95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8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zoomScaleNormal="100" workbookViewId="0">
      <selection activeCell="G32" sqref="G32"/>
    </sheetView>
  </sheetViews>
  <sheetFormatPr defaultColWidth="15.42578125" defaultRowHeight="15.75"/>
  <cols>
    <col min="1" max="1" width="4.28515625" style="17" customWidth="1"/>
    <col min="2" max="2" width="34.42578125" style="1" customWidth="1"/>
    <col min="3" max="3" width="12.85546875" style="1" customWidth="1"/>
    <col min="4" max="4" width="11.28515625" style="1" customWidth="1"/>
    <col min="5" max="5" width="12.42578125" style="1" customWidth="1"/>
    <col min="6" max="6" width="13.5703125" style="1" customWidth="1"/>
    <col min="7" max="7" width="12.42578125" style="1" customWidth="1"/>
    <col min="8" max="8" width="12.7109375" style="1" customWidth="1"/>
    <col min="9" max="9" width="12.5703125" style="1" customWidth="1"/>
    <col min="10" max="10" width="11.28515625" style="1" customWidth="1"/>
    <col min="11" max="11" width="13.85546875" style="1" customWidth="1"/>
    <col min="12" max="12" width="11.28515625" style="1" customWidth="1"/>
    <col min="13" max="13" width="1" style="1" customWidth="1"/>
    <col min="14" max="14" width="12.85546875" style="3" customWidth="1"/>
    <col min="15" max="15" width="12.85546875" style="1" customWidth="1"/>
    <col min="16" max="16384" width="15.42578125" style="1"/>
  </cols>
  <sheetData>
    <row r="1" spans="1:15" s="77" customFormat="1" ht="13.5">
      <c r="A1" s="77" t="s">
        <v>516</v>
      </c>
      <c r="N1" s="78"/>
    </row>
    <row r="2" spans="1:15" ht="48" customHeight="1">
      <c r="A2" s="274" t="s">
        <v>402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82"/>
      <c r="O2" s="82"/>
    </row>
    <row r="3" spans="1:15" ht="13.5" customHeight="1" thickBot="1">
      <c r="A3" s="96"/>
      <c r="B3" s="96"/>
      <c r="C3" s="198"/>
      <c r="D3" s="198"/>
      <c r="E3" s="198"/>
      <c r="F3" s="198"/>
      <c r="G3" s="198"/>
      <c r="H3" s="198"/>
      <c r="I3" s="284" t="s">
        <v>27</v>
      </c>
      <c r="J3" s="284"/>
      <c r="K3" s="198"/>
      <c r="L3" s="198"/>
      <c r="M3" s="76"/>
    </row>
    <row r="4" spans="1:15" ht="16.5" thickTop="1">
      <c r="A4" s="279" t="s">
        <v>0</v>
      </c>
      <c r="B4" s="280"/>
      <c r="C4" s="283" t="s">
        <v>333</v>
      </c>
      <c r="D4" s="283"/>
      <c r="E4" s="283" t="s">
        <v>509</v>
      </c>
      <c r="F4" s="283"/>
      <c r="G4" s="283" t="s">
        <v>420</v>
      </c>
      <c r="H4" s="283"/>
      <c r="I4" s="285" t="s">
        <v>395</v>
      </c>
      <c r="J4" s="286"/>
      <c r="K4" s="275" t="s">
        <v>334</v>
      </c>
      <c r="L4" s="276"/>
      <c r="M4" s="277"/>
    </row>
    <row r="5" spans="1:15" ht="48.75" customHeight="1" thickBot="1">
      <c r="A5" s="281"/>
      <c r="B5" s="282"/>
      <c r="C5" s="109" t="s">
        <v>387</v>
      </c>
      <c r="D5" s="126" t="s">
        <v>283</v>
      </c>
      <c r="E5" s="109" t="s">
        <v>387</v>
      </c>
      <c r="F5" s="126" t="s">
        <v>283</v>
      </c>
      <c r="G5" s="109" t="s">
        <v>387</v>
      </c>
      <c r="H5" s="126" t="s">
        <v>283</v>
      </c>
      <c r="I5" s="109" t="s">
        <v>387</v>
      </c>
      <c r="J5" s="183" t="s">
        <v>283</v>
      </c>
      <c r="K5" s="181" t="s">
        <v>387</v>
      </c>
      <c r="L5" s="175" t="s">
        <v>283</v>
      </c>
      <c r="M5" s="277"/>
    </row>
    <row r="6" spans="1:15" ht="16.5" thickTop="1">
      <c r="A6" s="112" t="s">
        <v>335</v>
      </c>
      <c r="B6" s="63" t="s">
        <v>336</v>
      </c>
      <c r="C6" s="105">
        <v>19612</v>
      </c>
      <c r="D6" s="119">
        <v>19270</v>
      </c>
      <c r="E6" s="105">
        <v>24178</v>
      </c>
      <c r="F6" s="119">
        <v>19307</v>
      </c>
      <c r="G6" s="105">
        <v>8795</v>
      </c>
      <c r="H6" s="119">
        <v>8795</v>
      </c>
      <c r="I6" s="105">
        <v>21867</v>
      </c>
      <c r="J6" s="184">
        <v>22347</v>
      </c>
      <c r="K6" s="182">
        <f>SUM(C6,E6+I6+G6)</f>
        <v>74452</v>
      </c>
      <c r="L6" s="176">
        <f>SUM(D6,F6+J6+H6)</f>
        <v>69719</v>
      </c>
      <c r="M6" s="277"/>
    </row>
    <row r="7" spans="1:15">
      <c r="A7" s="113" t="s">
        <v>337</v>
      </c>
      <c r="B7" s="64" t="s">
        <v>510</v>
      </c>
      <c r="C7" s="106">
        <v>4250</v>
      </c>
      <c r="D7" s="120">
        <v>4622</v>
      </c>
      <c r="E7" s="106">
        <v>6428</v>
      </c>
      <c r="F7" s="120">
        <v>4621</v>
      </c>
      <c r="G7" s="106">
        <v>2274</v>
      </c>
      <c r="H7" s="120">
        <v>2274</v>
      </c>
      <c r="I7" s="106">
        <v>5649</v>
      </c>
      <c r="J7" s="184">
        <v>5664</v>
      </c>
      <c r="K7" s="182">
        <f>SUM(C7,E7+I7+G7)</f>
        <v>18601</v>
      </c>
      <c r="L7" s="176">
        <f t="shared" ref="L7:L29" si="0">SUM(D7,F7+J7+H7)</f>
        <v>17181</v>
      </c>
      <c r="M7" s="277"/>
    </row>
    <row r="8" spans="1:15">
      <c r="A8" s="113" t="s">
        <v>338</v>
      </c>
      <c r="B8" s="64" t="s">
        <v>339</v>
      </c>
      <c r="C8" s="106">
        <v>116187</v>
      </c>
      <c r="D8" s="120">
        <v>105958</v>
      </c>
      <c r="E8" s="106">
        <v>9563</v>
      </c>
      <c r="F8" s="120">
        <v>7831</v>
      </c>
      <c r="G8" s="106">
        <v>1567</v>
      </c>
      <c r="H8" s="120">
        <v>1567</v>
      </c>
      <c r="I8" s="106">
        <v>19564</v>
      </c>
      <c r="J8" s="184">
        <v>13823</v>
      </c>
      <c r="K8" s="182">
        <f t="shared" ref="K8:K29" si="1">SUM(C8,E8+I8+G8)</f>
        <v>146881</v>
      </c>
      <c r="L8" s="176">
        <f t="shared" si="0"/>
        <v>129179</v>
      </c>
      <c r="M8" s="277"/>
    </row>
    <row r="9" spans="1:15">
      <c r="A9" s="113" t="s">
        <v>340</v>
      </c>
      <c r="B9" s="64" t="s">
        <v>341</v>
      </c>
      <c r="C9" s="106">
        <v>1625</v>
      </c>
      <c r="D9" s="120">
        <v>1574</v>
      </c>
      <c r="E9" s="106">
        <v>0</v>
      </c>
      <c r="F9" s="120">
        <v>0</v>
      </c>
      <c r="G9" s="106">
        <v>0</v>
      </c>
      <c r="H9" s="120">
        <v>0</v>
      </c>
      <c r="I9" s="106"/>
      <c r="J9" s="184"/>
      <c r="K9" s="182">
        <f t="shared" si="1"/>
        <v>1625</v>
      </c>
      <c r="L9" s="176">
        <f t="shared" si="0"/>
        <v>1574</v>
      </c>
      <c r="M9" s="277"/>
    </row>
    <row r="10" spans="1:15">
      <c r="A10" s="113" t="s">
        <v>342</v>
      </c>
      <c r="B10" s="64" t="s">
        <v>512</v>
      </c>
      <c r="C10" s="106">
        <v>850</v>
      </c>
      <c r="D10" s="120">
        <v>850</v>
      </c>
      <c r="E10" s="106">
        <v>0</v>
      </c>
      <c r="F10" s="120">
        <v>0</v>
      </c>
      <c r="G10" s="106">
        <v>0</v>
      </c>
      <c r="H10" s="120">
        <v>0</v>
      </c>
      <c r="I10" s="106"/>
      <c r="J10" s="184"/>
      <c r="K10" s="182">
        <f t="shared" si="1"/>
        <v>850</v>
      </c>
      <c r="L10" s="176">
        <f t="shared" si="0"/>
        <v>850</v>
      </c>
      <c r="M10" s="277"/>
    </row>
    <row r="11" spans="1:15">
      <c r="A11" s="113" t="s">
        <v>343</v>
      </c>
      <c r="B11" s="64" t="s">
        <v>344</v>
      </c>
      <c r="C11" s="106">
        <v>11129</v>
      </c>
      <c r="D11" s="120">
        <v>11062</v>
      </c>
      <c r="E11" s="106">
        <v>0</v>
      </c>
      <c r="F11" s="120">
        <v>0</v>
      </c>
      <c r="G11" s="106">
        <v>0</v>
      </c>
      <c r="H11" s="120">
        <v>0</v>
      </c>
      <c r="I11" s="106"/>
      <c r="J11" s="184"/>
      <c r="K11" s="182">
        <f t="shared" si="1"/>
        <v>11129</v>
      </c>
      <c r="L11" s="176">
        <f t="shared" si="0"/>
        <v>11062</v>
      </c>
      <c r="M11" s="277"/>
    </row>
    <row r="12" spans="1:15">
      <c r="A12" s="113" t="s">
        <v>345</v>
      </c>
      <c r="B12" s="64" t="s">
        <v>346</v>
      </c>
      <c r="C12" s="106">
        <v>14950</v>
      </c>
      <c r="D12" s="120">
        <v>12459</v>
      </c>
      <c r="E12" s="106">
        <v>464</v>
      </c>
      <c r="F12" s="120">
        <v>464</v>
      </c>
      <c r="G12" s="106">
        <v>0</v>
      </c>
      <c r="H12" s="120">
        <v>0</v>
      </c>
      <c r="I12" s="106"/>
      <c r="J12" s="184"/>
      <c r="K12" s="182">
        <f t="shared" si="1"/>
        <v>15414</v>
      </c>
      <c r="L12" s="176">
        <f t="shared" si="0"/>
        <v>12923</v>
      </c>
      <c r="M12" s="277"/>
    </row>
    <row r="13" spans="1:15">
      <c r="A13" s="113" t="s">
        <v>347</v>
      </c>
      <c r="B13" s="64" t="s">
        <v>348</v>
      </c>
      <c r="C13" s="106">
        <v>41727</v>
      </c>
      <c r="D13" s="120">
        <v>0</v>
      </c>
      <c r="E13" s="106">
        <v>0</v>
      </c>
      <c r="F13" s="120">
        <v>0</v>
      </c>
      <c r="G13" s="106">
        <v>0</v>
      </c>
      <c r="H13" s="120">
        <v>0</v>
      </c>
      <c r="I13" s="106"/>
      <c r="J13" s="184"/>
      <c r="K13" s="182">
        <f t="shared" si="1"/>
        <v>41727</v>
      </c>
      <c r="L13" s="176">
        <f t="shared" si="0"/>
        <v>0</v>
      </c>
      <c r="M13" s="277"/>
    </row>
    <row r="14" spans="1:15" ht="15.75" hidden="1" customHeight="1">
      <c r="A14" s="113"/>
      <c r="B14" s="64"/>
      <c r="C14" s="106"/>
      <c r="D14" s="120"/>
      <c r="E14" s="106"/>
      <c r="F14" s="120"/>
      <c r="G14" s="106"/>
      <c r="H14" s="120"/>
      <c r="I14" s="106"/>
      <c r="J14" s="184"/>
      <c r="K14" s="182">
        <f t="shared" si="1"/>
        <v>0</v>
      </c>
      <c r="L14" s="176">
        <f t="shared" si="0"/>
        <v>0</v>
      </c>
      <c r="M14" s="277"/>
    </row>
    <row r="15" spans="1:15" ht="15.75" hidden="1" customHeight="1">
      <c r="A15" s="114"/>
      <c r="B15" s="64"/>
      <c r="C15" s="106"/>
      <c r="D15" s="120"/>
      <c r="E15" s="106"/>
      <c r="F15" s="120"/>
      <c r="G15" s="106"/>
      <c r="H15" s="120"/>
      <c r="I15" s="106"/>
      <c r="J15" s="184"/>
      <c r="K15" s="182">
        <f t="shared" si="1"/>
        <v>0</v>
      </c>
      <c r="L15" s="176">
        <f t="shared" si="0"/>
        <v>0</v>
      </c>
      <c r="M15" s="277"/>
    </row>
    <row r="16" spans="1:15" ht="16.5" thickBot="1">
      <c r="A16" s="115" t="s">
        <v>349</v>
      </c>
      <c r="B16" s="65" t="s">
        <v>350</v>
      </c>
      <c r="C16" s="107">
        <v>0</v>
      </c>
      <c r="D16" s="121">
        <v>0</v>
      </c>
      <c r="E16" s="107">
        <v>0</v>
      </c>
      <c r="F16" s="121">
        <v>0</v>
      </c>
      <c r="G16" s="107">
        <v>0</v>
      </c>
      <c r="H16" s="121">
        <v>0</v>
      </c>
      <c r="I16" s="107"/>
      <c r="J16" s="185"/>
      <c r="K16" s="182">
        <f t="shared" si="1"/>
        <v>0</v>
      </c>
      <c r="L16" s="176">
        <f t="shared" si="0"/>
        <v>0</v>
      </c>
      <c r="M16" s="277"/>
    </row>
    <row r="17" spans="1:13" ht="16.5" thickBot="1">
      <c r="A17" s="116" t="s">
        <v>351</v>
      </c>
      <c r="B17" s="66" t="s">
        <v>352</v>
      </c>
      <c r="C17" s="108">
        <f>SUM(C6:C16)</f>
        <v>210330</v>
      </c>
      <c r="D17" s="122">
        <f>SUM(D6:D16)</f>
        <v>155795</v>
      </c>
      <c r="E17" s="142">
        <f t="shared" ref="E17:F17" si="2">SUM(E6:E16)</f>
        <v>40633</v>
      </c>
      <c r="F17" s="122">
        <f t="shared" si="2"/>
        <v>32223</v>
      </c>
      <c r="G17" s="142">
        <f t="shared" ref="G17:H17" si="3">SUM(G6:G16)</f>
        <v>12636</v>
      </c>
      <c r="H17" s="122">
        <f t="shared" si="3"/>
        <v>12636</v>
      </c>
      <c r="I17" s="142">
        <f t="shared" ref="I17:J17" si="4">SUM(I6:I16)</f>
        <v>47080</v>
      </c>
      <c r="J17" s="186">
        <f t="shared" si="4"/>
        <v>41834</v>
      </c>
      <c r="K17" s="182">
        <f t="shared" si="1"/>
        <v>310679</v>
      </c>
      <c r="L17" s="176">
        <f t="shared" si="0"/>
        <v>242488</v>
      </c>
      <c r="M17" s="277"/>
    </row>
    <row r="18" spans="1:13">
      <c r="A18" s="112" t="s">
        <v>353</v>
      </c>
      <c r="B18" s="63" t="s">
        <v>2</v>
      </c>
      <c r="C18" s="105">
        <v>74017</v>
      </c>
      <c r="D18" s="119">
        <v>66442</v>
      </c>
      <c r="E18" s="172">
        <v>0</v>
      </c>
      <c r="F18" s="173">
        <v>0</v>
      </c>
      <c r="G18" s="172">
        <v>0</v>
      </c>
      <c r="H18" s="173">
        <v>0</v>
      </c>
      <c r="I18" s="105"/>
      <c r="J18" s="184"/>
      <c r="K18" s="182">
        <f t="shared" si="1"/>
        <v>74017</v>
      </c>
      <c r="L18" s="176">
        <f t="shared" si="0"/>
        <v>66442</v>
      </c>
      <c r="M18" s="277"/>
    </row>
    <row r="19" spans="1:13">
      <c r="A19" s="113" t="s">
        <v>354</v>
      </c>
      <c r="B19" s="64" t="s">
        <v>355</v>
      </c>
      <c r="C19" s="106">
        <v>112534</v>
      </c>
      <c r="D19" s="120">
        <v>76107</v>
      </c>
      <c r="E19" s="106">
        <v>2259</v>
      </c>
      <c r="F19" s="120">
        <v>1635</v>
      </c>
      <c r="G19" s="106">
        <v>0</v>
      </c>
      <c r="H19" s="120">
        <v>0</v>
      </c>
      <c r="I19" s="106">
        <v>457</v>
      </c>
      <c r="J19" s="184">
        <v>384</v>
      </c>
      <c r="K19" s="182">
        <f t="shared" si="1"/>
        <v>115250</v>
      </c>
      <c r="L19" s="176">
        <f t="shared" si="0"/>
        <v>78126</v>
      </c>
      <c r="M19" s="277"/>
    </row>
    <row r="20" spans="1:13">
      <c r="A20" s="113" t="s">
        <v>356</v>
      </c>
      <c r="B20" s="64" t="s">
        <v>357</v>
      </c>
      <c r="C20" s="106">
        <v>13779</v>
      </c>
      <c r="D20" s="120">
        <v>20473</v>
      </c>
      <c r="E20" s="106">
        <v>0</v>
      </c>
      <c r="F20" s="120">
        <v>0</v>
      </c>
      <c r="G20" s="106">
        <v>0</v>
      </c>
      <c r="H20" s="120">
        <v>0</v>
      </c>
      <c r="I20" s="106"/>
      <c r="J20" s="184"/>
      <c r="K20" s="182">
        <f t="shared" si="1"/>
        <v>13779</v>
      </c>
      <c r="L20" s="176">
        <f t="shared" si="0"/>
        <v>20473</v>
      </c>
      <c r="M20" s="277"/>
    </row>
    <row r="21" spans="1:13" ht="16.5" thickBot="1">
      <c r="A21" s="115" t="s">
        <v>388</v>
      </c>
      <c r="B21" s="67" t="s">
        <v>358</v>
      </c>
      <c r="C21" s="110"/>
      <c r="D21" s="127"/>
      <c r="E21" s="110">
        <v>0</v>
      </c>
      <c r="F21" s="127">
        <v>0</v>
      </c>
      <c r="G21" s="110">
        <v>0</v>
      </c>
      <c r="H21" s="127">
        <v>0</v>
      </c>
      <c r="I21" s="110"/>
      <c r="J21" s="187"/>
      <c r="K21" s="182">
        <f t="shared" si="1"/>
        <v>0</v>
      </c>
      <c r="L21" s="176">
        <f t="shared" si="0"/>
        <v>0</v>
      </c>
      <c r="M21" s="277"/>
    </row>
    <row r="22" spans="1:13" ht="16.5" thickBot="1">
      <c r="A22" s="116" t="s">
        <v>359</v>
      </c>
      <c r="B22" s="66" t="s">
        <v>360</v>
      </c>
      <c r="C22" s="108">
        <f t="shared" ref="C22:F22" si="5">SUM(C18:C21)</f>
        <v>200330</v>
      </c>
      <c r="D22" s="122">
        <f t="shared" si="5"/>
        <v>163022</v>
      </c>
      <c r="E22" s="108">
        <f t="shared" si="5"/>
        <v>2259</v>
      </c>
      <c r="F22" s="142">
        <f t="shared" si="5"/>
        <v>1635</v>
      </c>
      <c r="G22" s="108">
        <f t="shared" ref="G22:H22" si="6">SUM(G18:G21)</f>
        <v>0</v>
      </c>
      <c r="H22" s="142">
        <f t="shared" si="6"/>
        <v>0</v>
      </c>
      <c r="I22" s="108">
        <f>SUM(I18:I21)</f>
        <v>457</v>
      </c>
      <c r="J22" s="186">
        <f>SUM(J18:J21)</f>
        <v>384</v>
      </c>
      <c r="K22" s="182">
        <f t="shared" si="1"/>
        <v>203046</v>
      </c>
      <c r="L22" s="176">
        <f t="shared" si="0"/>
        <v>165041</v>
      </c>
      <c r="M22" s="277"/>
    </row>
    <row r="23" spans="1:13">
      <c r="A23" s="123" t="s">
        <v>361</v>
      </c>
      <c r="B23" s="124" t="s">
        <v>391</v>
      </c>
      <c r="C23" s="125"/>
      <c r="D23" s="128"/>
      <c r="E23" s="125">
        <v>0</v>
      </c>
      <c r="F23" s="174">
        <v>0</v>
      </c>
      <c r="G23" s="125">
        <v>0</v>
      </c>
      <c r="H23" s="174">
        <v>0</v>
      </c>
      <c r="I23" s="125">
        <v>0</v>
      </c>
      <c r="J23" s="184">
        <v>0</v>
      </c>
      <c r="K23" s="182">
        <f t="shared" si="1"/>
        <v>0</v>
      </c>
      <c r="L23" s="176">
        <f t="shared" si="0"/>
        <v>0</v>
      </c>
      <c r="M23" s="277"/>
    </row>
    <row r="24" spans="1:13">
      <c r="A24" s="115"/>
      <c r="B24" s="68" t="s">
        <v>511</v>
      </c>
      <c r="C24" s="110"/>
      <c r="D24" s="127">
        <v>-7852</v>
      </c>
      <c r="E24" s="110"/>
      <c r="F24" s="130">
        <v>2543</v>
      </c>
      <c r="G24" s="110"/>
      <c r="H24" s="130">
        <v>-46</v>
      </c>
      <c r="I24" s="110"/>
      <c r="J24" s="184"/>
      <c r="K24" s="182">
        <f t="shared" si="1"/>
        <v>0</v>
      </c>
      <c r="L24" s="176">
        <f t="shared" si="0"/>
        <v>-5355</v>
      </c>
      <c r="M24" s="277"/>
    </row>
    <row r="25" spans="1:13" ht="16.5" thickBot="1">
      <c r="A25" s="113" t="s">
        <v>362</v>
      </c>
      <c r="B25" s="64" t="s">
        <v>405</v>
      </c>
      <c r="C25" s="106"/>
      <c r="D25" s="120"/>
      <c r="E25" s="106">
        <v>0</v>
      </c>
      <c r="F25" s="120">
        <v>0</v>
      </c>
      <c r="G25" s="106">
        <v>0</v>
      </c>
      <c r="H25" s="120">
        <v>0</v>
      </c>
      <c r="I25" s="106">
        <v>0</v>
      </c>
      <c r="J25" s="188">
        <v>0</v>
      </c>
      <c r="K25" s="182">
        <f t="shared" si="1"/>
        <v>0</v>
      </c>
      <c r="L25" s="176">
        <f t="shared" si="0"/>
        <v>0</v>
      </c>
      <c r="M25" s="277"/>
    </row>
    <row r="26" spans="1:13" ht="16.5" thickBot="1">
      <c r="A26" s="117" t="s">
        <v>363</v>
      </c>
      <c r="B26" s="20" t="s">
        <v>364</v>
      </c>
      <c r="C26" s="108">
        <f t="shared" ref="C26:F26" si="7">SUM(C23:C25)</f>
        <v>0</v>
      </c>
      <c r="D26" s="129">
        <f t="shared" si="7"/>
        <v>-7852</v>
      </c>
      <c r="E26" s="108">
        <f t="shared" si="7"/>
        <v>0</v>
      </c>
      <c r="F26" s="129">
        <f t="shared" si="7"/>
        <v>2543</v>
      </c>
      <c r="G26" s="108">
        <f t="shared" ref="G26:H26" si="8">SUM(G23:G25)</f>
        <v>0</v>
      </c>
      <c r="H26" s="129">
        <f t="shared" si="8"/>
        <v>-46</v>
      </c>
      <c r="I26" s="142">
        <f>SUM(I23:I25)</f>
        <v>0</v>
      </c>
      <c r="J26" s="189">
        <f>SUM(J23:J25)</f>
        <v>0</v>
      </c>
      <c r="K26" s="182">
        <f t="shared" si="1"/>
        <v>0</v>
      </c>
      <c r="L26" s="176">
        <f t="shared" si="0"/>
        <v>-5355</v>
      </c>
      <c r="M26" s="277"/>
    </row>
    <row r="27" spans="1:13">
      <c r="A27" s="113" t="s">
        <v>365</v>
      </c>
      <c r="B27" s="64" t="s">
        <v>390</v>
      </c>
      <c r="C27" s="106">
        <v>96730</v>
      </c>
      <c r="D27" s="120">
        <v>102406</v>
      </c>
      <c r="E27" s="106">
        <v>0</v>
      </c>
      <c r="F27" s="120">
        <v>0</v>
      </c>
      <c r="G27" s="106">
        <v>0</v>
      </c>
      <c r="H27" s="120">
        <v>0</v>
      </c>
      <c r="I27" s="179"/>
      <c r="J27" s="190"/>
      <c r="K27" s="182">
        <f t="shared" si="1"/>
        <v>96730</v>
      </c>
      <c r="L27" s="176">
        <f t="shared" si="0"/>
        <v>102406</v>
      </c>
      <c r="M27" s="277"/>
    </row>
    <row r="28" spans="1:13">
      <c r="A28" s="113" t="s">
        <v>389</v>
      </c>
      <c r="B28" s="64" t="s">
        <v>422</v>
      </c>
      <c r="C28" s="106">
        <v>0</v>
      </c>
      <c r="D28" s="177">
        <v>0</v>
      </c>
      <c r="E28" s="106">
        <v>0</v>
      </c>
      <c r="F28" s="177">
        <v>0</v>
      </c>
      <c r="G28" s="106">
        <v>0</v>
      </c>
      <c r="H28" s="177">
        <v>0</v>
      </c>
      <c r="I28" s="180"/>
      <c r="J28" s="191"/>
      <c r="K28" s="182">
        <v>-96730</v>
      </c>
      <c r="L28" s="176">
        <v>-102406</v>
      </c>
      <c r="M28" s="277"/>
    </row>
    <row r="29" spans="1:13" ht="16.5" thickBot="1">
      <c r="A29" s="115" t="s">
        <v>389</v>
      </c>
      <c r="B29" s="67" t="s">
        <v>423</v>
      </c>
      <c r="C29" s="110">
        <v>0</v>
      </c>
      <c r="D29" s="130">
        <v>0</v>
      </c>
      <c r="E29" s="110">
        <v>0</v>
      </c>
      <c r="F29" s="130">
        <v>0</v>
      </c>
      <c r="G29" s="110">
        <v>0</v>
      </c>
      <c r="H29" s="130">
        <v>0</v>
      </c>
      <c r="I29" s="178"/>
      <c r="J29" s="192"/>
      <c r="K29" s="266">
        <f t="shared" si="1"/>
        <v>0</v>
      </c>
      <c r="L29" s="267">
        <f t="shared" si="0"/>
        <v>0</v>
      </c>
      <c r="M29" s="277"/>
    </row>
    <row r="30" spans="1:13" ht="16.5" thickBot="1">
      <c r="A30" s="118" t="s">
        <v>389</v>
      </c>
      <c r="B30" s="79" t="s">
        <v>366</v>
      </c>
      <c r="C30" s="111">
        <f>SUM(C26,C22,C17,C27)</f>
        <v>507390</v>
      </c>
      <c r="D30" s="131">
        <f>SUM(D26,D22,D17,D27)</f>
        <v>413371</v>
      </c>
      <c r="E30" s="111">
        <f>SUM(E17,E22,E26,E27,E28)</f>
        <v>42892</v>
      </c>
      <c r="F30" s="131">
        <f>SUM(F17,F22,F26,F27,F28)</f>
        <v>36401</v>
      </c>
      <c r="G30" s="111">
        <f>SUM(G17,G22,G26,G27,G28)</f>
        <v>12636</v>
      </c>
      <c r="H30" s="131">
        <f>SUM(H17,H22,H26,H27,H28)</f>
        <v>12590</v>
      </c>
      <c r="I30" s="143">
        <f>SUM(I26,I22,I17)</f>
        <v>47537</v>
      </c>
      <c r="J30" s="144">
        <f>SUM(J26,J22,J17)</f>
        <v>42218</v>
      </c>
      <c r="K30" s="268">
        <f>SUM(C30,E30+I30+G30+K28)</f>
        <v>513725</v>
      </c>
      <c r="L30" s="269">
        <f>SUM(D30,F30+J30+H30+L28)</f>
        <v>402174</v>
      </c>
      <c r="M30" s="278"/>
    </row>
    <row r="31" spans="1:13" s="70" customFormat="1" ht="16.5" thickTop="1">
      <c r="A31" s="69"/>
    </row>
  </sheetData>
  <mergeCells count="9">
    <mergeCell ref="A2:M2"/>
    <mergeCell ref="K4:L4"/>
    <mergeCell ref="M4:M30"/>
    <mergeCell ref="A4:B5"/>
    <mergeCell ref="C4:D4"/>
    <mergeCell ref="E4:F4"/>
    <mergeCell ref="I3:J3"/>
    <mergeCell ref="I4:J4"/>
    <mergeCell ref="G4:H4"/>
  </mergeCells>
  <phoneticPr fontId="6" type="noConversion"/>
  <printOptions horizontalCentered="1"/>
  <pageMargins left="0.19685039370078741" right="0.19685039370078741" top="0.98425196850393704" bottom="0.98425196850393704" header="0.51181102362204722" footer="0.51181102362204722"/>
  <pageSetup paperSize="9" scale="78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tabSelected="1" topLeftCell="A4" zoomScaleNormal="100" workbookViewId="0">
      <selection activeCell="H38" sqref="H38"/>
    </sheetView>
  </sheetViews>
  <sheetFormatPr defaultRowHeight="15.75"/>
  <cols>
    <col min="1" max="1" width="37" style="1" customWidth="1"/>
    <col min="2" max="2" width="11.28515625" style="1" customWidth="1"/>
    <col min="3" max="3" width="10.5703125" style="1" customWidth="1"/>
    <col min="4" max="4" width="10.28515625" style="1" customWidth="1"/>
    <col min="5" max="5" width="10.5703125" style="1" customWidth="1"/>
    <col min="6" max="7" width="10.28515625" style="1" customWidth="1"/>
    <col min="8" max="8" width="9.85546875" style="1" customWidth="1"/>
    <col min="9" max="9" width="9.7109375" style="1" customWidth="1"/>
    <col min="10" max="10" width="11.7109375" style="1" customWidth="1"/>
    <col min="11" max="11" width="10.7109375" style="1" customWidth="1"/>
    <col min="12" max="13" width="1.5703125" style="1" customWidth="1"/>
    <col min="14" max="14" width="10.42578125" style="1" customWidth="1"/>
    <col min="15" max="15" width="9.28515625" style="1" bestFit="1" customWidth="1"/>
    <col min="16" max="16384" width="9.140625" style="1"/>
  </cols>
  <sheetData>
    <row r="1" spans="1:14">
      <c r="A1" s="12" t="s">
        <v>517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49.5" customHeight="1">
      <c r="A2" s="287" t="s">
        <v>403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80"/>
    </row>
    <row r="3" spans="1:14" ht="15.75" customHeight="1" thickBot="1">
      <c r="A3" s="93"/>
      <c r="B3" s="199"/>
      <c r="C3" s="204"/>
      <c r="D3" s="204"/>
      <c r="E3" s="204"/>
      <c r="F3" s="204"/>
      <c r="G3" s="204"/>
      <c r="H3" s="295" t="s">
        <v>27</v>
      </c>
      <c r="I3" s="295"/>
      <c r="J3" s="204"/>
      <c r="K3" s="204"/>
      <c r="L3" s="2"/>
      <c r="M3" s="95"/>
      <c r="N3" s="2"/>
    </row>
    <row r="4" spans="1:14" ht="17.25" customHeight="1">
      <c r="A4" s="291" t="s">
        <v>0</v>
      </c>
      <c r="B4" s="293" t="s">
        <v>333</v>
      </c>
      <c r="C4" s="294"/>
      <c r="D4" s="288" t="s">
        <v>509</v>
      </c>
      <c r="E4" s="289"/>
      <c r="F4" s="288" t="s">
        <v>421</v>
      </c>
      <c r="G4" s="289"/>
      <c r="H4" s="288" t="s">
        <v>396</v>
      </c>
      <c r="I4" s="289"/>
      <c r="J4" s="288" t="s">
        <v>334</v>
      </c>
      <c r="K4" s="289"/>
      <c r="L4" s="290"/>
      <c r="M4" s="97"/>
    </row>
    <row r="5" spans="1:14" s="61" customFormat="1" ht="15" customHeight="1" thickBot="1">
      <c r="A5" s="292"/>
      <c r="B5" s="137" t="s">
        <v>367</v>
      </c>
      <c r="C5" s="138" t="s">
        <v>283</v>
      </c>
      <c r="D5" s="137" t="s">
        <v>367</v>
      </c>
      <c r="E5" s="138" t="s">
        <v>283</v>
      </c>
      <c r="F5" s="137" t="s">
        <v>367</v>
      </c>
      <c r="G5" s="138" t="s">
        <v>283</v>
      </c>
      <c r="H5" s="137" t="s">
        <v>367</v>
      </c>
      <c r="I5" s="138" t="s">
        <v>283</v>
      </c>
      <c r="J5" s="193" t="s">
        <v>368</v>
      </c>
      <c r="K5" s="195" t="s">
        <v>283</v>
      </c>
      <c r="L5" s="290"/>
      <c r="M5" s="97"/>
    </row>
    <row r="6" spans="1:14" ht="16.5" thickTop="1">
      <c r="A6" s="71" t="s">
        <v>369</v>
      </c>
      <c r="B6" s="132">
        <v>23960</v>
      </c>
      <c r="C6" s="53">
        <v>25745</v>
      </c>
      <c r="D6" s="132">
        <v>30</v>
      </c>
      <c r="E6" s="53">
        <v>483</v>
      </c>
      <c r="F6" s="132">
        <v>75</v>
      </c>
      <c r="G6" s="53">
        <v>75</v>
      </c>
      <c r="H6" s="132">
        <v>4246</v>
      </c>
      <c r="I6" s="53">
        <v>3627</v>
      </c>
      <c r="J6" s="194">
        <f>B6+D6+H6+F6</f>
        <v>28311</v>
      </c>
      <c r="K6" s="196">
        <f t="shared" ref="K6:K9" si="0">C6+E6+I6+G6</f>
        <v>29930</v>
      </c>
      <c r="L6" s="290"/>
      <c r="M6" s="97"/>
    </row>
    <row r="7" spans="1:14">
      <c r="A7" s="72" t="s">
        <v>370</v>
      </c>
      <c r="B7" s="133">
        <v>6000</v>
      </c>
      <c r="C7" s="52">
        <v>5641</v>
      </c>
      <c r="D7" s="133"/>
      <c r="E7" s="52"/>
      <c r="F7" s="133"/>
      <c r="G7" s="52"/>
      <c r="H7" s="133"/>
      <c r="I7" s="53"/>
      <c r="J7" s="194">
        <f t="shared" ref="J7:J31" si="1">B7+D7+H7+F7</f>
        <v>6000</v>
      </c>
      <c r="K7" s="196">
        <f t="shared" si="0"/>
        <v>5641</v>
      </c>
      <c r="L7" s="290"/>
      <c r="M7" s="97"/>
    </row>
    <row r="8" spans="1:14">
      <c r="A8" s="72" t="s">
        <v>371</v>
      </c>
      <c r="B8" s="133">
        <v>192600</v>
      </c>
      <c r="C8" s="52">
        <v>202329</v>
      </c>
      <c r="D8" s="133"/>
      <c r="E8" s="52"/>
      <c r="F8" s="133"/>
      <c r="G8" s="52"/>
      <c r="H8" s="133"/>
      <c r="I8" s="53"/>
      <c r="J8" s="194">
        <f t="shared" si="1"/>
        <v>192600</v>
      </c>
      <c r="K8" s="196">
        <f t="shared" si="0"/>
        <v>202329</v>
      </c>
      <c r="L8" s="290"/>
      <c r="M8" s="97"/>
    </row>
    <row r="9" spans="1:14">
      <c r="A9" s="72" t="s">
        <v>372</v>
      </c>
      <c r="B9" s="133">
        <v>80</v>
      </c>
      <c r="C9" s="52">
        <v>102</v>
      </c>
      <c r="D9" s="133"/>
      <c r="E9" s="52"/>
      <c r="F9" s="133"/>
      <c r="G9" s="52"/>
      <c r="H9" s="133"/>
      <c r="I9" s="53"/>
      <c r="J9" s="194">
        <f t="shared" si="1"/>
        <v>80</v>
      </c>
      <c r="K9" s="196">
        <f t="shared" si="0"/>
        <v>102</v>
      </c>
      <c r="L9" s="290"/>
      <c r="M9" s="97"/>
    </row>
    <row r="10" spans="1:14">
      <c r="A10" s="72" t="s">
        <v>373</v>
      </c>
      <c r="B10" s="133">
        <v>500</v>
      </c>
      <c r="C10" s="52">
        <v>1038</v>
      </c>
      <c r="D10" s="133"/>
      <c r="E10" s="52"/>
      <c r="F10" s="133"/>
      <c r="G10" s="52"/>
      <c r="H10" s="133"/>
      <c r="I10" s="53"/>
      <c r="J10" s="194">
        <f t="shared" si="1"/>
        <v>500</v>
      </c>
      <c r="K10" s="196">
        <f>C10+E10+I10+G10</f>
        <v>1038</v>
      </c>
      <c r="L10" s="290"/>
      <c r="M10" s="97"/>
    </row>
    <row r="11" spans="1:14">
      <c r="A11" s="72" t="s">
        <v>374</v>
      </c>
      <c r="B11" s="133">
        <v>150</v>
      </c>
      <c r="C11" s="52">
        <v>219</v>
      </c>
      <c r="D11" s="133"/>
      <c r="E11" s="52"/>
      <c r="F11" s="133"/>
      <c r="G11" s="52"/>
      <c r="H11" s="133"/>
      <c r="I11" s="53"/>
      <c r="J11" s="194">
        <f t="shared" si="1"/>
        <v>150</v>
      </c>
      <c r="K11" s="196">
        <f t="shared" ref="K11:K31" si="2">C11+E11+I11+G11</f>
        <v>219</v>
      </c>
      <c r="L11" s="290"/>
      <c r="M11" s="97"/>
    </row>
    <row r="12" spans="1:14">
      <c r="A12" s="72" t="s">
        <v>400</v>
      </c>
      <c r="B12" s="133">
        <v>1261</v>
      </c>
      <c r="C12" s="52">
        <v>1241</v>
      </c>
      <c r="D12" s="133"/>
      <c r="E12" s="52"/>
      <c r="F12" s="133"/>
      <c r="G12" s="52"/>
      <c r="H12" s="133"/>
      <c r="I12" s="53"/>
      <c r="J12" s="194">
        <f t="shared" si="1"/>
        <v>1261</v>
      </c>
      <c r="K12" s="196">
        <f t="shared" si="2"/>
        <v>1241</v>
      </c>
      <c r="L12" s="290"/>
      <c r="M12" s="97"/>
    </row>
    <row r="13" spans="1:14">
      <c r="A13" s="72" t="s">
        <v>397</v>
      </c>
      <c r="B13" s="133">
        <v>1866</v>
      </c>
      <c r="C13" s="52">
        <v>1007</v>
      </c>
      <c r="D13" s="133"/>
      <c r="E13" s="52"/>
      <c r="F13" s="133"/>
      <c r="G13" s="52"/>
      <c r="H13" s="133"/>
      <c r="I13" s="53"/>
      <c r="J13" s="194">
        <f t="shared" si="1"/>
        <v>1866</v>
      </c>
      <c r="K13" s="196">
        <f t="shared" si="2"/>
        <v>1007</v>
      </c>
      <c r="L13" s="290"/>
      <c r="M13" s="97"/>
    </row>
    <row r="14" spans="1:14">
      <c r="A14" s="72" t="s">
        <v>375</v>
      </c>
      <c r="B14" s="133"/>
      <c r="C14" s="52">
        <v>23</v>
      </c>
      <c r="D14" s="133"/>
      <c r="E14" s="52"/>
      <c r="F14" s="133"/>
      <c r="G14" s="52"/>
      <c r="H14" s="133"/>
      <c r="I14" s="53"/>
      <c r="J14" s="194">
        <f t="shared" si="1"/>
        <v>0</v>
      </c>
      <c r="K14" s="196">
        <f t="shared" si="2"/>
        <v>23</v>
      </c>
      <c r="L14" s="290"/>
      <c r="M14" s="97"/>
    </row>
    <row r="15" spans="1:14">
      <c r="A15" s="72" t="s">
        <v>376</v>
      </c>
      <c r="B15" s="133">
        <v>4022</v>
      </c>
      <c r="C15" s="52">
        <v>4067</v>
      </c>
      <c r="D15" s="133"/>
      <c r="E15" s="52"/>
      <c r="F15" s="133"/>
      <c r="G15" s="52"/>
      <c r="H15" s="133"/>
      <c r="I15" s="53"/>
      <c r="J15" s="194">
        <f t="shared" si="1"/>
        <v>4022</v>
      </c>
      <c r="K15" s="196">
        <f t="shared" si="2"/>
        <v>4067</v>
      </c>
      <c r="L15" s="290"/>
      <c r="M15" s="97"/>
    </row>
    <row r="16" spans="1:14">
      <c r="A16" s="72" t="s">
        <v>377</v>
      </c>
      <c r="B16" s="133">
        <v>21547</v>
      </c>
      <c r="C16" s="52">
        <v>22612</v>
      </c>
      <c r="D16" s="133"/>
      <c r="E16" s="52"/>
      <c r="F16" s="133"/>
      <c r="G16" s="52"/>
      <c r="H16" s="133"/>
      <c r="I16" s="53"/>
      <c r="J16" s="194">
        <f t="shared" si="1"/>
        <v>21547</v>
      </c>
      <c r="K16" s="196">
        <f t="shared" si="2"/>
        <v>22612</v>
      </c>
      <c r="L16" s="290"/>
      <c r="M16" s="97"/>
    </row>
    <row r="17" spans="1:13">
      <c r="A17" s="72" t="s">
        <v>378</v>
      </c>
      <c r="B17" s="133"/>
      <c r="C17" s="52">
        <v>115</v>
      </c>
      <c r="D17" s="133"/>
      <c r="E17" s="52"/>
      <c r="F17" s="133"/>
      <c r="G17" s="52"/>
      <c r="H17" s="133"/>
      <c r="I17" s="53"/>
      <c r="J17" s="194">
        <f t="shared" si="1"/>
        <v>0</v>
      </c>
      <c r="K17" s="196">
        <f t="shared" si="2"/>
        <v>115</v>
      </c>
      <c r="L17" s="290"/>
      <c r="M17" s="97"/>
    </row>
    <row r="18" spans="1:13">
      <c r="A18" s="72" t="s">
        <v>408</v>
      </c>
      <c r="B18" s="133"/>
      <c r="C18" s="52">
        <v>5388</v>
      </c>
      <c r="D18" s="133"/>
      <c r="E18" s="52"/>
      <c r="F18" s="133"/>
      <c r="G18" s="52"/>
      <c r="H18" s="133"/>
      <c r="I18" s="53"/>
      <c r="J18" s="194">
        <f t="shared" si="1"/>
        <v>0</v>
      </c>
      <c r="K18" s="196">
        <f t="shared" si="2"/>
        <v>5388</v>
      </c>
      <c r="L18" s="290"/>
      <c r="M18" s="97"/>
    </row>
    <row r="19" spans="1:13">
      <c r="A19" s="72" t="s">
        <v>379</v>
      </c>
      <c r="B19" s="133">
        <v>190</v>
      </c>
      <c r="C19" s="52">
        <v>138</v>
      </c>
      <c r="D19" s="133"/>
      <c r="E19" s="52"/>
      <c r="F19" s="133"/>
      <c r="G19" s="52"/>
      <c r="H19" s="133"/>
      <c r="I19" s="53"/>
      <c r="J19" s="194">
        <f t="shared" si="1"/>
        <v>190</v>
      </c>
      <c r="K19" s="196">
        <f t="shared" si="2"/>
        <v>138</v>
      </c>
      <c r="L19" s="290"/>
      <c r="M19" s="97"/>
    </row>
    <row r="20" spans="1:13">
      <c r="A20" s="72" t="s">
        <v>514</v>
      </c>
      <c r="B20" s="133"/>
      <c r="C20" s="52"/>
      <c r="D20" s="133">
        <v>920</v>
      </c>
      <c r="E20" s="52">
        <v>920</v>
      </c>
      <c r="F20" s="133"/>
      <c r="G20" s="52"/>
      <c r="H20" s="133"/>
      <c r="I20" s="53">
        <v>35</v>
      </c>
      <c r="J20" s="194">
        <f t="shared" si="1"/>
        <v>920</v>
      </c>
      <c r="K20" s="196">
        <f t="shared" si="2"/>
        <v>955</v>
      </c>
      <c r="L20" s="290"/>
      <c r="M20" s="97"/>
    </row>
    <row r="21" spans="1:13">
      <c r="A21" s="72" t="s">
        <v>380</v>
      </c>
      <c r="B21" s="133">
        <v>51690</v>
      </c>
      <c r="C21" s="52">
        <v>51690</v>
      </c>
      <c r="D21" s="133"/>
      <c r="E21" s="52"/>
      <c r="F21" s="133"/>
      <c r="G21" s="52"/>
      <c r="H21" s="133"/>
      <c r="I21" s="53"/>
      <c r="J21" s="194">
        <f t="shared" si="1"/>
        <v>51690</v>
      </c>
      <c r="K21" s="196">
        <f t="shared" si="2"/>
        <v>51690</v>
      </c>
      <c r="L21" s="290"/>
      <c r="M21" s="97"/>
    </row>
    <row r="22" spans="1:13">
      <c r="A22" s="73" t="s">
        <v>381</v>
      </c>
      <c r="B22" s="134">
        <v>101734</v>
      </c>
      <c r="C22" s="135">
        <v>101734</v>
      </c>
      <c r="D22" s="134"/>
      <c r="E22" s="135"/>
      <c r="F22" s="134">
        <v>864</v>
      </c>
      <c r="G22" s="135">
        <v>893</v>
      </c>
      <c r="H22" s="134"/>
      <c r="I22" s="53"/>
      <c r="J22" s="194">
        <f t="shared" si="1"/>
        <v>102598</v>
      </c>
      <c r="K22" s="196">
        <f t="shared" si="2"/>
        <v>102627</v>
      </c>
      <c r="L22" s="290"/>
      <c r="M22" s="97"/>
    </row>
    <row r="23" spans="1:13">
      <c r="A23" s="73" t="s">
        <v>382</v>
      </c>
      <c r="B23" s="134"/>
      <c r="C23" s="135"/>
      <c r="D23" s="134">
        <v>41742</v>
      </c>
      <c r="E23" s="135">
        <v>44174</v>
      </c>
      <c r="F23" s="134">
        <v>11697</v>
      </c>
      <c r="G23" s="135">
        <v>11697</v>
      </c>
      <c r="H23" s="134">
        <v>43291</v>
      </c>
      <c r="I23" s="53">
        <v>46535</v>
      </c>
      <c r="J23" s="194">
        <f t="shared" si="1"/>
        <v>96730</v>
      </c>
      <c r="K23" s="196">
        <f t="shared" si="2"/>
        <v>102406</v>
      </c>
      <c r="L23" s="290"/>
      <c r="M23" s="97"/>
    </row>
    <row r="24" spans="1:13" ht="16.5" thickBot="1">
      <c r="A24" s="73" t="s">
        <v>515</v>
      </c>
      <c r="B24" s="134"/>
      <c r="C24" s="135">
        <v>10</v>
      </c>
      <c r="D24" s="134">
        <v>200</v>
      </c>
      <c r="E24" s="135">
        <v>81</v>
      </c>
      <c r="F24" s="134"/>
      <c r="G24" s="135"/>
      <c r="H24" s="134"/>
      <c r="I24" s="53"/>
      <c r="J24" s="194">
        <f t="shared" si="1"/>
        <v>200</v>
      </c>
      <c r="K24" s="196">
        <f t="shared" si="2"/>
        <v>91</v>
      </c>
      <c r="L24" s="290"/>
      <c r="M24" s="97"/>
    </row>
    <row r="25" spans="1:13" s="3" customFormat="1" ht="18" customHeight="1" thickBot="1">
      <c r="A25" s="15" t="s">
        <v>383</v>
      </c>
      <c r="B25" s="139">
        <f t="shared" ref="B25:I25" si="3">SUM(B6:B23)</f>
        <v>405600</v>
      </c>
      <c r="C25" s="140">
        <f>SUM(C6:C24)</f>
        <v>423099</v>
      </c>
      <c r="D25" s="139">
        <f>SUM(D6:D24)</f>
        <v>42892</v>
      </c>
      <c r="E25" s="140">
        <f>SUM(E6:E24)</f>
        <v>45658</v>
      </c>
      <c r="F25" s="139">
        <f t="shared" ref="F25:G25" si="4">SUM(F6:F23)</f>
        <v>12636</v>
      </c>
      <c r="G25" s="140">
        <f t="shared" si="4"/>
        <v>12665</v>
      </c>
      <c r="H25" s="139">
        <f t="shared" si="3"/>
        <v>47537</v>
      </c>
      <c r="I25" s="140">
        <f t="shared" si="3"/>
        <v>50197</v>
      </c>
      <c r="J25" s="194">
        <f t="shared" si="1"/>
        <v>508665</v>
      </c>
      <c r="K25" s="196">
        <f t="shared" si="2"/>
        <v>531619</v>
      </c>
      <c r="L25" s="290"/>
      <c r="M25" s="97"/>
    </row>
    <row r="26" spans="1:13">
      <c r="A26" s="74" t="s">
        <v>384</v>
      </c>
      <c r="B26" s="133">
        <v>80148</v>
      </c>
      <c r="C26" s="52">
        <v>43983</v>
      </c>
      <c r="D26" s="133"/>
      <c r="E26" s="52"/>
      <c r="F26" s="133"/>
      <c r="G26" s="52"/>
      <c r="H26" s="145"/>
      <c r="I26" s="52"/>
      <c r="J26" s="194">
        <f t="shared" si="1"/>
        <v>80148</v>
      </c>
      <c r="K26" s="196">
        <f t="shared" si="2"/>
        <v>43983</v>
      </c>
      <c r="L26" s="290"/>
      <c r="M26" s="97"/>
    </row>
    <row r="27" spans="1:13">
      <c r="A27" s="74" t="s">
        <v>401</v>
      </c>
      <c r="B27" s="133">
        <v>220</v>
      </c>
      <c r="C27" s="52">
        <v>220</v>
      </c>
      <c r="D27" s="133"/>
      <c r="E27" s="52"/>
      <c r="F27" s="133"/>
      <c r="G27" s="52"/>
      <c r="H27" s="145"/>
      <c r="I27" s="52"/>
      <c r="J27" s="194">
        <f t="shared" si="1"/>
        <v>220</v>
      </c>
      <c r="K27" s="196">
        <f t="shared" si="2"/>
        <v>220</v>
      </c>
      <c r="L27" s="290"/>
      <c r="M27" s="97"/>
    </row>
    <row r="28" spans="1:13">
      <c r="A28" s="74" t="s">
        <v>513</v>
      </c>
      <c r="B28" s="133">
        <v>1422</v>
      </c>
      <c r="C28" s="52">
        <v>1422</v>
      </c>
      <c r="D28" s="133"/>
      <c r="E28" s="52"/>
      <c r="F28" s="133"/>
      <c r="G28" s="52"/>
      <c r="H28" s="145"/>
      <c r="I28" s="52"/>
      <c r="J28" s="194">
        <f t="shared" si="1"/>
        <v>1422</v>
      </c>
      <c r="K28" s="196">
        <f t="shared" si="2"/>
        <v>1422</v>
      </c>
      <c r="L28" s="290"/>
      <c r="M28" s="97"/>
    </row>
    <row r="29" spans="1:13">
      <c r="A29" s="75" t="s">
        <v>410</v>
      </c>
      <c r="B29" s="134">
        <v>20000</v>
      </c>
      <c r="C29" s="135">
        <v>35776</v>
      </c>
      <c r="D29" s="134"/>
      <c r="E29" s="135"/>
      <c r="F29" s="134"/>
      <c r="G29" s="135"/>
      <c r="H29" s="146"/>
      <c r="I29" s="135"/>
      <c r="J29" s="194">
        <f t="shared" si="1"/>
        <v>20000</v>
      </c>
      <c r="K29" s="196">
        <f t="shared" si="2"/>
        <v>35776</v>
      </c>
      <c r="L29" s="290"/>
      <c r="M29" s="97"/>
    </row>
    <row r="30" spans="1:13">
      <c r="A30" s="75" t="s">
        <v>409</v>
      </c>
      <c r="B30" s="134"/>
      <c r="C30" s="135"/>
      <c r="D30" s="134"/>
      <c r="E30" s="135"/>
      <c r="F30" s="134"/>
      <c r="G30" s="135"/>
      <c r="H30" s="146"/>
      <c r="I30" s="135"/>
      <c r="J30" s="194">
        <f t="shared" si="1"/>
        <v>0</v>
      </c>
      <c r="K30" s="196">
        <f t="shared" si="2"/>
        <v>0</v>
      </c>
      <c r="L30" s="290"/>
      <c r="M30" s="97"/>
    </row>
    <row r="31" spans="1:13">
      <c r="A31" s="75" t="s">
        <v>411</v>
      </c>
      <c r="B31" s="134"/>
      <c r="C31" s="135"/>
      <c r="D31" s="134"/>
      <c r="E31" s="135"/>
      <c r="F31" s="134"/>
      <c r="G31" s="135"/>
      <c r="H31" s="146"/>
      <c r="I31" s="135"/>
      <c r="J31" s="194">
        <f t="shared" si="1"/>
        <v>0</v>
      </c>
      <c r="K31" s="196">
        <f t="shared" si="2"/>
        <v>0</v>
      </c>
      <c r="L31" s="290"/>
      <c r="M31" s="97"/>
    </row>
    <row r="32" spans="1:13">
      <c r="A32" s="75" t="s">
        <v>424</v>
      </c>
      <c r="B32" s="134"/>
      <c r="C32" s="135"/>
      <c r="D32" s="134"/>
      <c r="E32" s="135"/>
      <c r="F32" s="134"/>
      <c r="G32" s="135"/>
      <c r="H32" s="146"/>
      <c r="I32" s="135"/>
      <c r="J32" s="194">
        <v>-96730</v>
      </c>
      <c r="K32" s="196">
        <v>-102406</v>
      </c>
      <c r="L32" s="290"/>
      <c r="M32" s="97"/>
    </row>
    <row r="33" spans="1:13">
      <c r="A33" s="74" t="s">
        <v>425</v>
      </c>
      <c r="B33" s="133"/>
      <c r="C33" s="52"/>
      <c r="D33" s="133"/>
      <c r="E33" s="52"/>
      <c r="F33" s="133"/>
      <c r="G33" s="52"/>
      <c r="H33" s="145"/>
      <c r="I33" s="52"/>
      <c r="J33" s="194"/>
      <c r="K33" s="196"/>
      <c r="L33" s="290"/>
      <c r="M33" s="97"/>
    </row>
    <row r="34" spans="1:13" s="3" customFormat="1" ht="18" customHeight="1" thickBot="1">
      <c r="A34" s="9" t="s">
        <v>385</v>
      </c>
      <c r="B34" s="141">
        <v>0</v>
      </c>
      <c r="C34" s="136">
        <v>611</v>
      </c>
      <c r="D34" s="141">
        <v>0</v>
      </c>
      <c r="E34" s="136">
        <v>0</v>
      </c>
      <c r="F34" s="141">
        <v>0</v>
      </c>
      <c r="G34" s="136">
        <v>0</v>
      </c>
      <c r="H34" s="147">
        <v>0</v>
      </c>
      <c r="I34" s="136">
        <v>0</v>
      </c>
      <c r="J34" s="270">
        <f>B34+D34+H34+F34</f>
        <v>0</v>
      </c>
      <c r="K34" s="271">
        <v>611</v>
      </c>
      <c r="L34" s="290"/>
      <c r="M34" s="97"/>
    </row>
    <row r="35" spans="1:13" s="83" customFormat="1" ht="27.75" customHeight="1" thickBot="1">
      <c r="A35" s="81" t="s">
        <v>386</v>
      </c>
      <c r="B35" s="29">
        <f>SUM(B25:B34)</f>
        <v>507390</v>
      </c>
      <c r="C35" s="29">
        <f>SUM(C25:C34)</f>
        <v>505111</v>
      </c>
      <c r="D35" s="29">
        <f t="shared" ref="D35:E35" si="5">SUM(D25,D33,D34)</f>
        <v>42892</v>
      </c>
      <c r="E35" s="29">
        <f t="shared" si="5"/>
        <v>45658</v>
      </c>
      <c r="F35" s="29">
        <f t="shared" ref="F35:G35" si="6">SUM(F25,F33,F34)</f>
        <v>12636</v>
      </c>
      <c r="G35" s="29">
        <f t="shared" si="6"/>
        <v>12665</v>
      </c>
      <c r="H35" s="148">
        <f>SUM(H25,H33,H34)</f>
        <v>47537</v>
      </c>
      <c r="I35" s="30">
        <f>SUM(I25,I33,I34)</f>
        <v>50197</v>
      </c>
      <c r="J35" s="272">
        <f>B35+D35+H35+F35+J32+J33</f>
        <v>513725</v>
      </c>
      <c r="K35" s="273">
        <f>C35+E35+I35+G35+K32+K33</f>
        <v>511225</v>
      </c>
      <c r="L35" s="290"/>
      <c r="M35" s="97"/>
    </row>
  </sheetData>
  <mergeCells count="9">
    <mergeCell ref="A2:M2"/>
    <mergeCell ref="J4:K4"/>
    <mergeCell ref="L4:L35"/>
    <mergeCell ref="A4:A5"/>
    <mergeCell ref="B4:C4"/>
    <mergeCell ref="D4:E4"/>
    <mergeCell ref="H3:I3"/>
    <mergeCell ref="H4:I4"/>
    <mergeCell ref="F4:G4"/>
  </mergeCells>
  <phoneticPr fontId="6" type="noConversion"/>
  <printOptions horizontalCentered="1"/>
  <pageMargins left="0.39370078740157483" right="0.19685039370078741" top="0.31496062992125984" bottom="0.19685039370078741" header="0.51181102362204722" footer="0.19685039370078741"/>
  <pageSetup paperSize="9" scale="87" orientation="landscape" horizontalDpi="300" verticalDpi="300" r:id="rId1"/>
  <headerFooter alignWithMargins="0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36"/>
  <sheetViews>
    <sheetView zoomScaleNormal="100" workbookViewId="0"/>
  </sheetViews>
  <sheetFormatPr defaultRowHeight="15.75"/>
  <cols>
    <col min="1" max="1" width="6.42578125" style="1" customWidth="1"/>
    <col min="2" max="2" width="32.7109375" style="1" customWidth="1"/>
    <col min="3" max="3" width="13.7109375" style="1" customWidth="1"/>
    <col min="4" max="4" width="11.7109375" style="1" customWidth="1"/>
    <col min="5" max="5" width="1.85546875" style="54" customWidth="1"/>
    <col min="6" max="6" width="3.7109375" style="1" customWidth="1"/>
    <col min="7" max="7" width="33" style="1" customWidth="1"/>
    <col min="8" max="9" width="11.7109375" style="1" customWidth="1"/>
    <col min="10" max="16384" width="9.140625" style="1"/>
  </cols>
  <sheetData>
    <row r="1" spans="1:11">
      <c r="A1" s="12" t="s">
        <v>518</v>
      </c>
    </row>
    <row r="2" spans="1:11">
      <c r="A2" s="12"/>
    </row>
    <row r="3" spans="1:11" ht="22.5">
      <c r="A3" s="321" t="s">
        <v>406</v>
      </c>
      <c r="B3" s="321"/>
      <c r="C3" s="321"/>
      <c r="D3" s="321"/>
      <c r="E3" s="321"/>
      <c r="F3" s="321"/>
      <c r="G3" s="321"/>
      <c r="H3" s="321"/>
      <c r="I3" s="321"/>
    </row>
    <row r="4" spans="1:11" ht="16.5" thickBot="1">
      <c r="I4" s="89" t="s">
        <v>1</v>
      </c>
    </row>
    <row r="5" spans="1:11" s="11" customFormat="1" ht="36" customHeight="1" thickBot="1">
      <c r="A5" s="326" t="s">
        <v>330</v>
      </c>
      <c r="B5" s="327"/>
      <c r="C5" s="91" t="s">
        <v>282</v>
      </c>
      <c r="D5" s="92" t="s">
        <v>283</v>
      </c>
      <c r="E5" s="55"/>
      <c r="F5" s="328" t="s">
        <v>331</v>
      </c>
      <c r="G5" s="327"/>
      <c r="H5" s="91" t="s">
        <v>282</v>
      </c>
      <c r="I5" s="92" t="s">
        <v>283</v>
      </c>
    </row>
    <row r="6" spans="1:11" s="99" customFormat="1" ht="16.5" thickTop="1">
      <c r="A6" s="60" t="s">
        <v>284</v>
      </c>
      <c r="B6" s="329" t="s">
        <v>285</v>
      </c>
      <c r="C6" s="329"/>
      <c r="D6" s="330"/>
      <c r="E6" s="98"/>
      <c r="F6" s="56" t="s">
        <v>286</v>
      </c>
      <c r="G6" s="331" t="s">
        <v>287</v>
      </c>
      <c r="H6" s="332"/>
      <c r="I6" s="333"/>
    </row>
    <row r="7" spans="1:11" s="90" customFormat="1">
      <c r="A7" s="322"/>
      <c r="B7" s="319" t="s">
        <v>288</v>
      </c>
      <c r="C7" s="319"/>
      <c r="D7" s="320"/>
      <c r="E7" s="334"/>
      <c r="F7" s="335"/>
      <c r="G7" s="88" t="s">
        <v>289</v>
      </c>
      <c r="H7" s="86">
        <v>19612</v>
      </c>
      <c r="I7" s="52">
        <v>19270</v>
      </c>
    </row>
    <row r="8" spans="1:11" s="90" customFormat="1">
      <c r="A8" s="323"/>
      <c r="B8" s="57" t="s">
        <v>392</v>
      </c>
      <c r="C8" s="86">
        <v>12162</v>
      </c>
      <c r="D8" s="52">
        <v>11333</v>
      </c>
      <c r="E8" s="336"/>
      <c r="F8" s="337"/>
      <c r="G8" s="88" t="s">
        <v>290</v>
      </c>
      <c r="H8" s="86">
        <v>4250</v>
      </c>
      <c r="I8" s="52">
        <v>4622</v>
      </c>
    </row>
    <row r="9" spans="1:11" s="90" customFormat="1">
      <c r="A9" s="323"/>
      <c r="B9" s="57" t="s">
        <v>291</v>
      </c>
      <c r="C9" s="86">
        <v>6798</v>
      </c>
      <c r="D9" s="52">
        <v>11615</v>
      </c>
      <c r="E9" s="336"/>
      <c r="F9" s="337"/>
      <c r="G9" s="88" t="s">
        <v>399</v>
      </c>
      <c r="H9" s="86">
        <v>116187</v>
      </c>
      <c r="I9" s="52">
        <v>105958</v>
      </c>
    </row>
    <row r="10" spans="1:11" s="90" customFormat="1">
      <c r="A10" s="323"/>
      <c r="B10" s="57" t="s">
        <v>292</v>
      </c>
      <c r="C10" s="86">
        <v>5000</v>
      </c>
      <c r="D10" s="52">
        <v>2797</v>
      </c>
      <c r="E10" s="336"/>
      <c r="F10" s="337"/>
      <c r="G10" s="88" t="s">
        <v>293</v>
      </c>
      <c r="H10" s="86">
        <v>13604</v>
      </c>
      <c r="I10" s="52">
        <v>13486</v>
      </c>
    </row>
    <row r="11" spans="1:11" s="90" customFormat="1">
      <c r="A11" s="323"/>
      <c r="B11" s="57" t="s">
        <v>294</v>
      </c>
      <c r="C11" s="149"/>
      <c r="D11" s="52">
        <v>5388</v>
      </c>
      <c r="E11" s="336"/>
      <c r="F11" s="337"/>
      <c r="G11" s="88" t="s">
        <v>295</v>
      </c>
      <c r="H11" s="86">
        <v>14950</v>
      </c>
      <c r="I11" s="52">
        <v>12459</v>
      </c>
      <c r="K11" s="90" t="s">
        <v>296</v>
      </c>
    </row>
    <row r="12" spans="1:11" s="90" customFormat="1">
      <c r="A12" s="323"/>
      <c r="B12" s="57" t="s">
        <v>297</v>
      </c>
      <c r="C12" s="86">
        <v>192600</v>
      </c>
      <c r="D12" s="52">
        <v>202329</v>
      </c>
      <c r="E12" s="336"/>
      <c r="F12" s="337"/>
      <c r="G12" s="88" t="s">
        <v>404</v>
      </c>
      <c r="H12" s="86"/>
      <c r="I12" s="52"/>
    </row>
    <row r="13" spans="1:11" s="90" customFormat="1">
      <c r="A13" s="323"/>
      <c r="B13" s="57" t="s">
        <v>332</v>
      </c>
      <c r="C13" s="86"/>
      <c r="D13" s="52"/>
      <c r="E13" s="336"/>
      <c r="F13" s="337"/>
      <c r="G13" s="88" t="s">
        <v>298</v>
      </c>
      <c r="H13" s="86">
        <v>96730</v>
      </c>
      <c r="I13" s="151">
        <v>102406</v>
      </c>
    </row>
    <row r="14" spans="1:11" s="90" customFormat="1">
      <c r="A14" s="323"/>
      <c r="B14" s="57" t="s">
        <v>398</v>
      </c>
      <c r="C14" s="86">
        <v>150</v>
      </c>
      <c r="D14" s="52">
        <v>219</v>
      </c>
      <c r="E14" s="338"/>
      <c r="F14" s="339"/>
      <c r="G14" s="88" t="s">
        <v>417</v>
      </c>
      <c r="H14" s="86"/>
      <c r="I14" s="151"/>
    </row>
    <row r="15" spans="1:11" s="61" customFormat="1">
      <c r="A15" s="323"/>
      <c r="B15" s="319" t="s">
        <v>299</v>
      </c>
      <c r="C15" s="319"/>
      <c r="D15" s="320"/>
      <c r="E15" s="100"/>
      <c r="F15" s="58" t="s">
        <v>300</v>
      </c>
      <c r="G15" s="304" t="s">
        <v>301</v>
      </c>
      <c r="H15" s="305"/>
      <c r="I15" s="306"/>
    </row>
    <row r="16" spans="1:11" s="90" customFormat="1">
      <c r="A16" s="323"/>
      <c r="B16" s="57" t="s">
        <v>302</v>
      </c>
      <c r="C16" s="86">
        <v>20000</v>
      </c>
      <c r="D16" s="52">
        <v>35776</v>
      </c>
      <c r="E16" s="311"/>
      <c r="F16" s="312"/>
      <c r="G16" s="57" t="s">
        <v>303</v>
      </c>
      <c r="H16" s="86">
        <v>74017</v>
      </c>
      <c r="I16" s="52">
        <v>66442</v>
      </c>
    </row>
    <row r="17" spans="1:9" s="90" customFormat="1">
      <c r="A17" s="323"/>
      <c r="B17" s="57" t="s">
        <v>304</v>
      </c>
      <c r="C17" s="86">
        <v>190</v>
      </c>
      <c r="D17" s="52">
        <v>138</v>
      </c>
      <c r="E17" s="313"/>
      <c r="F17" s="314"/>
      <c r="G17" s="57" t="s">
        <v>305</v>
      </c>
      <c r="H17" s="86">
        <v>112534</v>
      </c>
      <c r="I17" s="52">
        <v>76107</v>
      </c>
    </row>
    <row r="18" spans="1:9" s="90" customFormat="1">
      <c r="A18" s="323"/>
      <c r="B18" s="88" t="s">
        <v>414</v>
      </c>
      <c r="C18" s="86"/>
      <c r="D18" s="52"/>
      <c r="E18" s="313"/>
      <c r="F18" s="314"/>
      <c r="G18" s="88" t="s">
        <v>415</v>
      </c>
      <c r="H18" s="86">
        <v>8676</v>
      </c>
      <c r="I18" s="52">
        <v>6763</v>
      </c>
    </row>
    <row r="19" spans="1:9" s="90" customFormat="1">
      <c r="A19" s="324"/>
      <c r="B19" s="88" t="s">
        <v>413</v>
      </c>
      <c r="C19" s="86">
        <v>81570</v>
      </c>
      <c r="D19" s="52">
        <v>45405</v>
      </c>
      <c r="E19" s="313"/>
      <c r="F19" s="314"/>
      <c r="G19" s="57" t="s">
        <v>306</v>
      </c>
      <c r="H19" s="86"/>
      <c r="I19" s="52"/>
    </row>
    <row r="20" spans="1:9">
      <c r="A20" s="62" t="s">
        <v>300</v>
      </c>
      <c r="B20" s="309" t="s">
        <v>307</v>
      </c>
      <c r="C20" s="309"/>
      <c r="D20" s="310"/>
      <c r="E20" s="315"/>
      <c r="F20" s="316"/>
      <c r="G20" s="57" t="s">
        <v>308</v>
      </c>
      <c r="H20" s="86">
        <v>5103</v>
      </c>
      <c r="I20" s="150">
        <v>13710</v>
      </c>
    </row>
    <row r="21" spans="1:9" s="90" customFormat="1">
      <c r="A21" s="322"/>
      <c r="B21" s="88" t="s">
        <v>309</v>
      </c>
      <c r="C21" s="86">
        <v>28696</v>
      </c>
      <c r="D21" s="52">
        <v>29065</v>
      </c>
      <c r="E21" s="311"/>
      <c r="F21" s="311"/>
      <c r="G21" s="311"/>
      <c r="H21" s="311"/>
      <c r="I21" s="317"/>
    </row>
    <row r="22" spans="1:9" s="90" customFormat="1">
      <c r="A22" s="324"/>
      <c r="B22" s="88" t="s">
        <v>310</v>
      </c>
      <c r="C22" s="86">
        <v>220</v>
      </c>
      <c r="D22" s="52">
        <v>220</v>
      </c>
      <c r="E22" s="315"/>
      <c r="F22" s="315"/>
      <c r="G22" s="315"/>
      <c r="H22" s="315"/>
      <c r="I22" s="318"/>
    </row>
    <row r="23" spans="1:9" s="61" customFormat="1">
      <c r="A23" s="62" t="s">
        <v>311</v>
      </c>
      <c r="B23" s="304" t="s">
        <v>312</v>
      </c>
      <c r="C23" s="305"/>
      <c r="D23" s="306"/>
      <c r="E23" s="100"/>
      <c r="F23" s="58" t="s">
        <v>313</v>
      </c>
      <c r="G23" s="200" t="s">
        <v>314</v>
      </c>
      <c r="H23" s="86"/>
      <c r="I23" s="52"/>
    </row>
    <row r="24" spans="1:9">
      <c r="A24" s="322"/>
      <c r="B24" s="88" t="s">
        <v>315</v>
      </c>
      <c r="C24" s="86">
        <v>6000</v>
      </c>
      <c r="D24" s="52">
        <v>5641</v>
      </c>
      <c r="E24" s="311"/>
      <c r="F24" s="311"/>
      <c r="G24" s="311"/>
      <c r="H24" s="311"/>
      <c r="I24" s="317"/>
    </row>
    <row r="25" spans="1:9">
      <c r="A25" s="323"/>
      <c r="B25" s="88" t="s">
        <v>519</v>
      </c>
      <c r="C25" s="86"/>
      <c r="D25" s="52">
        <v>10</v>
      </c>
      <c r="E25" s="313"/>
      <c r="F25" s="313"/>
      <c r="G25" s="313"/>
      <c r="H25" s="313"/>
      <c r="I25" s="325"/>
    </row>
    <row r="26" spans="1:9">
      <c r="A26" s="323"/>
      <c r="B26" s="88" t="s">
        <v>316</v>
      </c>
      <c r="C26" s="86">
        <v>80</v>
      </c>
      <c r="D26" s="52">
        <v>102</v>
      </c>
      <c r="E26" s="313"/>
      <c r="F26" s="313"/>
      <c r="G26" s="313"/>
      <c r="H26" s="313"/>
      <c r="I26" s="325"/>
    </row>
    <row r="27" spans="1:9">
      <c r="A27" s="323"/>
      <c r="B27" s="88" t="s">
        <v>317</v>
      </c>
      <c r="C27" s="149">
        <v>500</v>
      </c>
      <c r="D27" s="52">
        <v>1038</v>
      </c>
      <c r="E27" s="313"/>
      <c r="F27" s="313"/>
      <c r="G27" s="313"/>
      <c r="H27" s="313"/>
      <c r="I27" s="325"/>
    </row>
    <row r="28" spans="1:9" ht="31.5">
      <c r="A28" s="324"/>
      <c r="B28" s="59" t="s">
        <v>318</v>
      </c>
      <c r="C28" s="86">
        <v>51690</v>
      </c>
      <c r="D28" s="52">
        <v>51690</v>
      </c>
      <c r="E28" s="315"/>
      <c r="F28" s="315"/>
      <c r="G28" s="315"/>
      <c r="H28" s="315"/>
      <c r="I28" s="318"/>
    </row>
    <row r="29" spans="1:9" s="99" customFormat="1">
      <c r="A29" s="62" t="s">
        <v>319</v>
      </c>
      <c r="B29" s="309" t="s">
        <v>320</v>
      </c>
      <c r="C29" s="309"/>
      <c r="D29" s="310"/>
      <c r="E29" s="100"/>
      <c r="F29" s="58" t="s">
        <v>321</v>
      </c>
      <c r="G29" s="304" t="s">
        <v>322</v>
      </c>
      <c r="H29" s="305"/>
      <c r="I29" s="306"/>
    </row>
    <row r="30" spans="1:9" s="90" customFormat="1">
      <c r="A30" s="51"/>
      <c r="B30" s="57" t="s">
        <v>323</v>
      </c>
      <c r="C30" s="86">
        <v>101734</v>
      </c>
      <c r="D30" s="52">
        <v>101734</v>
      </c>
      <c r="E30" s="101"/>
      <c r="F30" s="87"/>
      <c r="G30" s="57" t="s">
        <v>324</v>
      </c>
      <c r="H30" s="86">
        <v>41727</v>
      </c>
      <c r="I30" s="150">
        <v>0</v>
      </c>
    </row>
    <row r="31" spans="1:9" s="102" customFormat="1">
      <c r="A31" s="299" t="s">
        <v>325</v>
      </c>
      <c r="B31" s="300"/>
      <c r="C31" s="154">
        <f>C8+C9+C10+C11+C12+C13+C14+C16+C17+C18+C19+C21+C22+C24+C25+C26+C27+C28+C30</f>
        <v>507390</v>
      </c>
      <c r="D31" s="152">
        <f>SUM(D8:D14,D16:D19,D21:D22,D24:D28,D30)</f>
        <v>504500</v>
      </c>
      <c r="E31" s="255"/>
      <c r="F31" s="301" t="s">
        <v>326</v>
      </c>
      <c r="G31" s="300"/>
      <c r="H31" s="154">
        <f>SUM(H7:H14,H16:H20,H23,H30)</f>
        <v>507390</v>
      </c>
      <c r="I31" s="152">
        <f>SUM(I7:I14,I16:I20,I23,I30)</f>
        <v>421223</v>
      </c>
    </row>
    <row r="32" spans="1:9" s="99" customFormat="1">
      <c r="A32" s="62" t="s">
        <v>327</v>
      </c>
      <c r="B32" s="302" t="s">
        <v>328</v>
      </c>
      <c r="C32" s="302"/>
      <c r="D32" s="303"/>
      <c r="E32" s="156"/>
      <c r="F32" s="58" t="s">
        <v>327</v>
      </c>
      <c r="G32" s="304" t="s">
        <v>329</v>
      </c>
      <c r="H32" s="305"/>
      <c r="I32" s="306"/>
    </row>
    <row r="33" spans="1:9" s="90" customFormat="1">
      <c r="A33" s="202"/>
      <c r="B33" s="88" t="s">
        <v>393</v>
      </c>
      <c r="C33" s="86">
        <v>0</v>
      </c>
      <c r="D33" s="150">
        <v>611</v>
      </c>
      <c r="E33" s="307"/>
      <c r="F33" s="308"/>
      <c r="G33" s="88" t="s">
        <v>394</v>
      </c>
      <c r="H33" s="86"/>
      <c r="I33" s="150"/>
    </row>
    <row r="34" spans="1:9" s="90" customFormat="1">
      <c r="A34" s="85"/>
      <c r="B34" s="84" t="s">
        <v>412</v>
      </c>
      <c r="C34" s="86"/>
      <c r="D34" s="151"/>
      <c r="E34" s="157"/>
      <c r="F34" s="158"/>
      <c r="G34" s="88" t="s">
        <v>416</v>
      </c>
      <c r="H34" s="149"/>
      <c r="I34" s="52">
        <v>-7852</v>
      </c>
    </row>
    <row r="35" spans="1:9" s="102" customFormat="1" ht="16.5" thickBot="1">
      <c r="A35" s="296" t="s">
        <v>330</v>
      </c>
      <c r="B35" s="297"/>
      <c r="C35" s="155">
        <f>C31+C34</f>
        <v>507390</v>
      </c>
      <c r="D35" s="153">
        <f>D31+D33+D34</f>
        <v>505111</v>
      </c>
      <c r="E35" s="103"/>
      <c r="F35" s="298" t="s">
        <v>331</v>
      </c>
      <c r="G35" s="297"/>
      <c r="H35" s="155">
        <f>SUM(H31,H33:H34)</f>
        <v>507390</v>
      </c>
      <c r="I35" s="153">
        <f>SUM(I31,I33:I34)</f>
        <v>413371</v>
      </c>
    </row>
    <row r="36" spans="1:9" s="90" customFormat="1">
      <c r="A36" s="1"/>
      <c r="B36" s="1"/>
      <c r="C36" s="1"/>
      <c r="D36" s="1"/>
      <c r="E36" s="104"/>
      <c r="F36" s="1"/>
      <c r="G36" s="1"/>
      <c r="H36" s="1"/>
      <c r="I36" s="1"/>
    </row>
  </sheetData>
  <mergeCells count="26">
    <mergeCell ref="A3:I3"/>
    <mergeCell ref="B23:D23"/>
    <mergeCell ref="A24:A28"/>
    <mergeCell ref="E24:I28"/>
    <mergeCell ref="A5:B5"/>
    <mergeCell ref="F5:G5"/>
    <mergeCell ref="B6:D6"/>
    <mergeCell ref="G6:I6"/>
    <mergeCell ref="A21:A22"/>
    <mergeCell ref="A7:A19"/>
    <mergeCell ref="B7:D7"/>
    <mergeCell ref="E7:F14"/>
    <mergeCell ref="B29:D29"/>
    <mergeCell ref="G29:I29"/>
    <mergeCell ref="G15:I15"/>
    <mergeCell ref="E16:F20"/>
    <mergeCell ref="B20:D20"/>
    <mergeCell ref="E21:I22"/>
    <mergeCell ref="B15:D15"/>
    <mergeCell ref="A35:B35"/>
    <mergeCell ref="F35:G35"/>
    <mergeCell ref="A31:B31"/>
    <mergeCell ref="F31:G31"/>
    <mergeCell ref="B32:D32"/>
    <mergeCell ref="G32:I32"/>
    <mergeCell ref="E33:F33"/>
  </mergeCells>
  <phoneticPr fontId="6" type="noConversion"/>
  <printOptions horizontalCentered="1"/>
  <pageMargins left="1.22" right="0.43307086614173229" top="0.27559055118110237" bottom="0.23622047244094491" header="0.19685039370078741" footer="0.27559055118110237"/>
  <pageSetup paperSize="9" scale="9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3"/>
  <sheetViews>
    <sheetView zoomScaleNormal="100" workbookViewId="0">
      <selection activeCell="B1" sqref="B1"/>
    </sheetView>
  </sheetViews>
  <sheetFormatPr defaultRowHeight="15.75"/>
  <cols>
    <col min="1" max="1" width="3.28515625" style="1" customWidth="1"/>
    <col min="2" max="2" width="64.140625" style="1" customWidth="1"/>
    <col min="3" max="5" width="19.140625" style="17" customWidth="1"/>
    <col min="6" max="6" width="9.140625" style="1"/>
    <col min="7" max="7" width="9.85546875" style="1" bestFit="1" customWidth="1"/>
    <col min="8" max="255" width="9.140625" style="1"/>
    <col min="256" max="256" width="3.28515625" style="1" customWidth="1"/>
    <col min="257" max="257" width="60.5703125" style="1" customWidth="1"/>
    <col min="258" max="258" width="17.42578125" style="1" customWidth="1"/>
    <col min="259" max="260" width="19.140625" style="1" customWidth="1"/>
    <col min="261" max="261" width="17" style="1" customWidth="1"/>
    <col min="262" max="262" width="9.140625" style="1"/>
    <col min="263" max="263" width="9.85546875" style="1" bestFit="1" customWidth="1"/>
    <col min="264" max="511" width="9.140625" style="1"/>
    <col min="512" max="512" width="3.28515625" style="1" customWidth="1"/>
    <col min="513" max="513" width="60.5703125" style="1" customWidth="1"/>
    <col min="514" max="514" width="17.42578125" style="1" customWidth="1"/>
    <col min="515" max="516" width="19.140625" style="1" customWidth="1"/>
    <col min="517" max="517" width="17" style="1" customWidth="1"/>
    <col min="518" max="518" width="9.140625" style="1"/>
    <col min="519" max="519" width="9.85546875" style="1" bestFit="1" customWidth="1"/>
    <col min="520" max="767" width="9.140625" style="1"/>
    <col min="768" max="768" width="3.28515625" style="1" customWidth="1"/>
    <col min="769" max="769" width="60.5703125" style="1" customWidth="1"/>
    <col min="770" max="770" width="17.42578125" style="1" customWidth="1"/>
    <col min="771" max="772" width="19.140625" style="1" customWidth="1"/>
    <col min="773" max="773" width="17" style="1" customWidth="1"/>
    <col min="774" max="774" width="9.140625" style="1"/>
    <col min="775" max="775" width="9.85546875" style="1" bestFit="1" customWidth="1"/>
    <col min="776" max="1023" width="9.140625" style="1"/>
    <col min="1024" max="1024" width="3.28515625" style="1" customWidth="1"/>
    <col min="1025" max="1025" width="60.5703125" style="1" customWidth="1"/>
    <col min="1026" max="1026" width="17.42578125" style="1" customWidth="1"/>
    <col min="1027" max="1028" width="19.140625" style="1" customWidth="1"/>
    <col min="1029" max="1029" width="17" style="1" customWidth="1"/>
    <col min="1030" max="1030" width="9.140625" style="1"/>
    <col min="1031" max="1031" width="9.85546875" style="1" bestFit="1" customWidth="1"/>
    <col min="1032" max="1279" width="9.140625" style="1"/>
    <col min="1280" max="1280" width="3.28515625" style="1" customWidth="1"/>
    <col min="1281" max="1281" width="60.5703125" style="1" customWidth="1"/>
    <col min="1282" max="1282" width="17.42578125" style="1" customWidth="1"/>
    <col min="1283" max="1284" width="19.140625" style="1" customWidth="1"/>
    <col min="1285" max="1285" width="17" style="1" customWidth="1"/>
    <col min="1286" max="1286" width="9.140625" style="1"/>
    <col min="1287" max="1287" width="9.85546875" style="1" bestFit="1" customWidth="1"/>
    <col min="1288" max="1535" width="9.140625" style="1"/>
    <col min="1536" max="1536" width="3.28515625" style="1" customWidth="1"/>
    <col min="1537" max="1537" width="60.5703125" style="1" customWidth="1"/>
    <col min="1538" max="1538" width="17.42578125" style="1" customWidth="1"/>
    <col min="1539" max="1540" width="19.140625" style="1" customWidth="1"/>
    <col min="1541" max="1541" width="17" style="1" customWidth="1"/>
    <col min="1542" max="1542" width="9.140625" style="1"/>
    <col min="1543" max="1543" width="9.85546875" style="1" bestFit="1" customWidth="1"/>
    <col min="1544" max="1791" width="9.140625" style="1"/>
    <col min="1792" max="1792" width="3.28515625" style="1" customWidth="1"/>
    <col min="1793" max="1793" width="60.5703125" style="1" customWidth="1"/>
    <col min="1794" max="1794" width="17.42578125" style="1" customWidth="1"/>
    <col min="1795" max="1796" width="19.140625" style="1" customWidth="1"/>
    <col min="1797" max="1797" width="17" style="1" customWidth="1"/>
    <col min="1798" max="1798" width="9.140625" style="1"/>
    <col min="1799" max="1799" width="9.85546875" style="1" bestFit="1" customWidth="1"/>
    <col min="1800" max="2047" width="9.140625" style="1"/>
    <col min="2048" max="2048" width="3.28515625" style="1" customWidth="1"/>
    <col min="2049" max="2049" width="60.5703125" style="1" customWidth="1"/>
    <col min="2050" max="2050" width="17.42578125" style="1" customWidth="1"/>
    <col min="2051" max="2052" width="19.140625" style="1" customWidth="1"/>
    <col min="2053" max="2053" width="17" style="1" customWidth="1"/>
    <col min="2054" max="2054" width="9.140625" style="1"/>
    <col min="2055" max="2055" width="9.85546875" style="1" bestFit="1" customWidth="1"/>
    <col min="2056" max="2303" width="9.140625" style="1"/>
    <col min="2304" max="2304" width="3.28515625" style="1" customWidth="1"/>
    <col min="2305" max="2305" width="60.5703125" style="1" customWidth="1"/>
    <col min="2306" max="2306" width="17.42578125" style="1" customWidth="1"/>
    <col min="2307" max="2308" width="19.140625" style="1" customWidth="1"/>
    <col min="2309" max="2309" width="17" style="1" customWidth="1"/>
    <col min="2310" max="2310" width="9.140625" style="1"/>
    <col min="2311" max="2311" width="9.85546875" style="1" bestFit="1" customWidth="1"/>
    <col min="2312" max="2559" width="9.140625" style="1"/>
    <col min="2560" max="2560" width="3.28515625" style="1" customWidth="1"/>
    <col min="2561" max="2561" width="60.5703125" style="1" customWidth="1"/>
    <col min="2562" max="2562" width="17.42578125" style="1" customWidth="1"/>
    <col min="2563" max="2564" width="19.140625" style="1" customWidth="1"/>
    <col min="2565" max="2565" width="17" style="1" customWidth="1"/>
    <col min="2566" max="2566" width="9.140625" style="1"/>
    <col min="2567" max="2567" width="9.85546875" style="1" bestFit="1" customWidth="1"/>
    <col min="2568" max="2815" width="9.140625" style="1"/>
    <col min="2816" max="2816" width="3.28515625" style="1" customWidth="1"/>
    <col min="2817" max="2817" width="60.5703125" style="1" customWidth="1"/>
    <col min="2818" max="2818" width="17.42578125" style="1" customWidth="1"/>
    <col min="2819" max="2820" width="19.140625" style="1" customWidth="1"/>
    <col min="2821" max="2821" width="17" style="1" customWidth="1"/>
    <col min="2822" max="2822" width="9.140625" style="1"/>
    <col min="2823" max="2823" width="9.85546875" style="1" bestFit="1" customWidth="1"/>
    <col min="2824" max="3071" width="9.140625" style="1"/>
    <col min="3072" max="3072" width="3.28515625" style="1" customWidth="1"/>
    <col min="3073" max="3073" width="60.5703125" style="1" customWidth="1"/>
    <col min="3074" max="3074" width="17.42578125" style="1" customWidth="1"/>
    <col min="3075" max="3076" width="19.140625" style="1" customWidth="1"/>
    <col min="3077" max="3077" width="17" style="1" customWidth="1"/>
    <col min="3078" max="3078" width="9.140625" style="1"/>
    <col min="3079" max="3079" width="9.85546875" style="1" bestFit="1" customWidth="1"/>
    <col min="3080" max="3327" width="9.140625" style="1"/>
    <col min="3328" max="3328" width="3.28515625" style="1" customWidth="1"/>
    <col min="3329" max="3329" width="60.5703125" style="1" customWidth="1"/>
    <col min="3330" max="3330" width="17.42578125" style="1" customWidth="1"/>
    <col min="3331" max="3332" width="19.140625" style="1" customWidth="1"/>
    <col min="3333" max="3333" width="17" style="1" customWidth="1"/>
    <col min="3334" max="3334" width="9.140625" style="1"/>
    <col min="3335" max="3335" width="9.85546875" style="1" bestFit="1" customWidth="1"/>
    <col min="3336" max="3583" width="9.140625" style="1"/>
    <col min="3584" max="3584" width="3.28515625" style="1" customWidth="1"/>
    <col min="3585" max="3585" width="60.5703125" style="1" customWidth="1"/>
    <col min="3586" max="3586" width="17.42578125" style="1" customWidth="1"/>
    <col min="3587" max="3588" width="19.140625" style="1" customWidth="1"/>
    <col min="3589" max="3589" width="17" style="1" customWidth="1"/>
    <col min="3590" max="3590" width="9.140625" style="1"/>
    <col min="3591" max="3591" width="9.85546875" style="1" bestFit="1" customWidth="1"/>
    <col min="3592" max="3839" width="9.140625" style="1"/>
    <col min="3840" max="3840" width="3.28515625" style="1" customWidth="1"/>
    <col min="3841" max="3841" width="60.5703125" style="1" customWidth="1"/>
    <col min="3842" max="3842" width="17.42578125" style="1" customWidth="1"/>
    <col min="3843" max="3844" width="19.140625" style="1" customWidth="1"/>
    <col min="3845" max="3845" width="17" style="1" customWidth="1"/>
    <col min="3846" max="3846" width="9.140625" style="1"/>
    <col min="3847" max="3847" width="9.85546875" style="1" bestFit="1" customWidth="1"/>
    <col min="3848" max="4095" width="9.140625" style="1"/>
    <col min="4096" max="4096" width="3.28515625" style="1" customWidth="1"/>
    <col min="4097" max="4097" width="60.5703125" style="1" customWidth="1"/>
    <col min="4098" max="4098" width="17.42578125" style="1" customWidth="1"/>
    <col min="4099" max="4100" width="19.140625" style="1" customWidth="1"/>
    <col min="4101" max="4101" width="17" style="1" customWidth="1"/>
    <col min="4102" max="4102" width="9.140625" style="1"/>
    <col min="4103" max="4103" width="9.85546875" style="1" bestFit="1" customWidth="1"/>
    <col min="4104" max="4351" width="9.140625" style="1"/>
    <col min="4352" max="4352" width="3.28515625" style="1" customWidth="1"/>
    <col min="4353" max="4353" width="60.5703125" style="1" customWidth="1"/>
    <col min="4354" max="4354" width="17.42578125" style="1" customWidth="1"/>
    <col min="4355" max="4356" width="19.140625" style="1" customWidth="1"/>
    <col min="4357" max="4357" width="17" style="1" customWidth="1"/>
    <col min="4358" max="4358" width="9.140625" style="1"/>
    <col min="4359" max="4359" width="9.85546875" style="1" bestFit="1" customWidth="1"/>
    <col min="4360" max="4607" width="9.140625" style="1"/>
    <col min="4608" max="4608" width="3.28515625" style="1" customWidth="1"/>
    <col min="4609" max="4609" width="60.5703125" style="1" customWidth="1"/>
    <col min="4610" max="4610" width="17.42578125" style="1" customWidth="1"/>
    <col min="4611" max="4612" width="19.140625" style="1" customWidth="1"/>
    <col min="4613" max="4613" width="17" style="1" customWidth="1"/>
    <col min="4614" max="4614" width="9.140625" style="1"/>
    <col min="4615" max="4615" width="9.85546875" style="1" bestFit="1" customWidth="1"/>
    <col min="4616" max="4863" width="9.140625" style="1"/>
    <col min="4864" max="4864" width="3.28515625" style="1" customWidth="1"/>
    <col min="4865" max="4865" width="60.5703125" style="1" customWidth="1"/>
    <col min="4866" max="4866" width="17.42578125" style="1" customWidth="1"/>
    <col min="4867" max="4868" width="19.140625" style="1" customWidth="1"/>
    <col min="4869" max="4869" width="17" style="1" customWidth="1"/>
    <col min="4870" max="4870" width="9.140625" style="1"/>
    <col min="4871" max="4871" width="9.85546875" style="1" bestFit="1" customWidth="1"/>
    <col min="4872" max="5119" width="9.140625" style="1"/>
    <col min="5120" max="5120" width="3.28515625" style="1" customWidth="1"/>
    <col min="5121" max="5121" width="60.5703125" style="1" customWidth="1"/>
    <col min="5122" max="5122" width="17.42578125" style="1" customWidth="1"/>
    <col min="5123" max="5124" width="19.140625" style="1" customWidth="1"/>
    <col min="5125" max="5125" width="17" style="1" customWidth="1"/>
    <col min="5126" max="5126" width="9.140625" style="1"/>
    <col min="5127" max="5127" width="9.85546875" style="1" bestFit="1" customWidth="1"/>
    <col min="5128" max="5375" width="9.140625" style="1"/>
    <col min="5376" max="5376" width="3.28515625" style="1" customWidth="1"/>
    <col min="5377" max="5377" width="60.5703125" style="1" customWidth="1"/>
    <col min="5378" max="5378" width="17.42578125" style="1" customWidth="1"/>
    <col min="5379" max="5380" width="19.140625" style="1" customWidth="1"/>
    <col min="5381" max="5381" width="17" style="1" customWidth="1"/>
    <col min="5382" max="5382" width="9.140625" style="1"/>
    <col min="5383" max="5383" width="9.85546875" style="1" bestFit="1" customWidth="1"/>
    <col min="5384" max="5631" width="9.140625" style="1"/>
    <col min="5632" max="5632" width="3.28515625" style="1" customWidth="1"/>
    <col min="5633" max="5633" width="60.5703125" style="1" customWidth="1"/>
    <col min="5634" max="5634" width="17.42578125" style="1" customWidth="1"/>
    <col min="5635" max="5636" width="19.140625" style="1" customWidth="1"/>
    <col min="5637" max="5637" width="17" style="1" customWidth="1"/>
    <col min="5638" max="5638" width="9.140625" style="1"/>
    <col min="5639" max="5639" width="9.85546875" style="1" bestFit="1" customWidth="1"/>
    <col min="5640" max="5887" width="9.140625" style="1"/>
    <col min="5888" max="5888" width="3.28515625" style="1" customWidth="1"/>
    <col min="5889" max="5889" width="60.5703125" style="1" customWidth="1"/>
    <col min="5890" max="5890" width="17.42578125" style="1" customWidth="1"/>
    <col min="5891" max="5892" width="19.140625" style="1" customWidth="1"/>
    <col min="5893" max="5893" width="17" style="1" customWidth="1"/>
    <col min="5894" max="5894" width="9.140625" style="1"/>
    <col min="5895" max="5895" width="9.85546875" style="1" bestFit="1" customWidth="1"/>
    <col min="5896" max="6143" width="9.140625" style="1"/>
    <col min="6144" max="6144" width="3.28515625" style="1" customWidth="1"/>
    <col min="6145" max="6145" width="60.5703125" style="1" customWidth="1"/>
    <col min="6146" max="6146" width="17.42578125" style="1" customWidth="1"/>
    <col min="6147" max="6148" width="19.140625" style="1" customWidth="1"/>
    <col min="6149" max="6149" width="17" style="1" customWidth="1"/>
    <col min="6150" max="6150" width="9.140625" style="1"/>
    <col min="6151" max="6151" width="9.85546875" style="1" bestFit="1" customWidth="1"/>
    <col min="6152" max="6399" width="9.140625" style="1"/>
    <col min="6400" max="6400" width="3.28515625" style="1" customWidth="1"/>
    <col min="6401" max="6401" width="60.5703125" style="1" customWidth="1"/>
    <col min="6402" max="6402" width="17.42578125" style="1" customWidth="1"/>
    <col min="6403" max="6404" width="19.140625" style="1" customWidth="1"/>
    <col min="6405" max="6405" width="17" style="1" customWidth="1"/>
    <col min="6406" max="6406" width="9.140625" style="1"/>
    <col min="6407" max="6407" width="9.85546875" style="1" bestFit="1" customWidth="1"/>
    <col min="6408" max="6655" width="9.140625" style="1"/>
    <col min="6656" max="6656" width="3.28515625" style="1" customWidth="1"/>
    <col min="6657" max="6657" width="60.5703125" style="1" customWidth="1"/>
    <col min="6658" max="6658" width="17.42578125" style="1" customWidth="1"/>
    <col min="6659" max="6660" width="19.140625" style="1" customWidth="1"/>
    <col min="6661" max="6661" width="17" style="1" customWidth="1"/>
    <col min="6662" max="6662" width="9.140625" style="1"/>
    <col min="6663" max="6663" width="9.85546875" style="1" bestFit="1" customWidth="1"/>
    <col min="6664" max="6911" width="9.140625" style="1"/>
    <col min="6912" max="6912" width="3.28515625" style="1" customWidth="1"/>
    <col min="6913" max="6913" width="60.5703125" style="1" customWidth="1"/>
    <col min="6914" max="6914" width="17.42578125" style="1" customWidth="1"/>
    <col min="6915" max="6916" width="19.140625" style="1" customWidth="1"/>
    <col min="6917" max="6917" width="17" style="1" customWidth="1"/>
    <col min="6918" max="6918" width="9.140625" style="1"/>
    <col min="6919" max="6919" width="9.85546875" style="1" bestFit="1" customWidth="1"/>
    <col min="6920" max="7167" width="9.140625" style="1"/>
    <col min="7168" max="7168" width="3.28515625" style="1" customWidth="1"/>
    <col min="7169" max="7169" width="60.5703125" style="1" customWidth="1"/>
    <col min="7170" max="7170" width="17.42578125" style="1" customWidth="1"/>
    <col min="7171" max="7172" width="19.140625" style="1" customWidth="1"/>
    <col min="7173" max="7173" width="17" style="1" customWidth="1"/>
    <col min="7174" max="7174" width="9.140625" style="1"/>
    <col min="7175" max="7175" width="9.85546875" style="1" bestFit="1" customWidth="1"/>
    <col min="7176" max="7423" width="9.140625" style="1"/>
    <col min="7424" max="7424" width="3.28515625" style="1" customWidth="1"/>
    <col min="7425" max="7425" width="60.5703125" style="1" customWidth="1"/>
    <col min="7426" max="7426" width="17.42578125" style="1" customWidth="1"/>
    <col min="7427" max="7428" width="19.140625" style="1" customWidth="1"/>
    <col min="7429" max="7429" width="17" style="1" customWidth="1"/>
    <col min="7430" max="7430" width="9.140625" style="1"/>
    <col min="7431" max="7431" width="9.85546875" style="1" bestFit="1" customWidth="1"/>
    <col min="7432" max="7679" width="9.140625" style="1"/>
    <col min="7680" max="7680" width="3.28515625" style="1" customWidth="1"/>
    <col min="7681" max="7681" width="60.5703125" style="1" customWidth="1"/>
    <col min="7682" max="7682" width="17.42578125" style="1" customWidth="1"/>
    <col min="7683" max="7684" width="19.140625" style="1" customWidth="1"/>
    <col min="7685" max="7685" width="17" style="1" customWidth="1"/>
    <col min="7686" max="7686" width="9.140625" style="1"/>
    <col min="7687" max="7687" width="9.85546875" style="1" bestFit="1" customWidth="1"/>
    <col min="7688" max="7935" width="9.140625" style="1"/>
    <col min="7936" max="7936" width="3.28515625" style="1" customWidth="1"/>
    <col min="7937" max="7937" width="60.5703125" style="1" customWidth="1"/>
    <col min="7938" max="7938" width="17.42578125" style="1" customWidth="1"/>
    <col min="7939" max="7940" width="19.140625" style="1" customWidth="1"/>
    <col min="7941" max="7941" width="17" style="1" customWidth="1"/>
    <col min="7942" max="7942" width="9.140625" style="1"/>
    <col min="7943" max="7943" width="9.85546875" style="1" bestFit="1" customWidth="1"/>
    <col min="7944" max="8191" width="9.140625" style="1"/>
    <col min="8192" max="8192" width="3.28515625" style="1" customWidth="1"/>
    <col min="8193" max="8193" width="60.5703125" style="1" customWidth="1"/>
    <col min="8194" max="8194" width="17.42578125" style="1" customWidth="1"/>
    <col min="8195" max="8196" width="19.140625" style="1" customWidth="1"/>
    <col min="8197" max="8197" width="17" style="1" customWidth="1"/>
    <col min="8198" max="8198" width="9.140625" style="1"/>
    <col min="8199" max="8199" width="9.85546875" style="1" bestFit="1" customWidth="1"/>
    <col min="8200" max="8447" width="9.140625" style="1"/>
    <col min="8448" max="8448" width="3.28515625" style="1" customWidth="1"/>
    <col min="8449" max="8449" width="60.5703125" style="1" customWidth="1"/>
    <col min="8450" max="8450" width="17.42578125" style="1" customWidth="1"/>
    <col min="8451" max="8452" width="19.140625" style="1" customWidth="1"/>
    <col min="8453" max="8453" width="17" style="1" customWidth="1"/>
    <col min="8454" max="8454" width="9.140625" style="1"/>
    <col min="8455" max="8455" width="9.85546875" style="1" bestFit="1" customWidth="1"/>
    <col min="8456" max="8703" width="9.140625" style="1"/>
    <col min="8704" max="8704" width="3.28515625" style="1" customWidth="1"/>
    <col min="8705" max="8705" width="60.5703125" style="1" customWidth="1"/>
    <col min="8706" max="8706" width="17.42578125" style="1" customWidth="1"/>
    <col min="8707" max="8708" width="19.140625" style="1" customWidth="1"/>
    <col min="8709" max="8709" width="17" style="1" customWidth="1"/>
    <col min="8710" max="8710" width="9.140625" style="1"/>
    <col min="8711" max="8711" width="9.85546875" style="1" bestFit="1" customWidth="1"/>
    <col min="8712" max="8959" width="9.140625" style="1"/>
    <col min="8960" max="8960" width="3.28515625" style="1" customWidth="1"/>
    <col min="8961" max="8961" width="60.5703125" style="1" customWidth="1"/>
    <col min="8962" max="8962" width="17.42578125" style="1" customWidth="1"/>
    <col min="8963" max="8964" width="19.140625" style="1" customWidth="1"/>
    <col min="8965" max="8965" width="17" style="1" customWidth="1"/>
    <col min="8966" max="8966" width="9.140625" style="1"/>
    <col min="8967" max="8967" width="9.85546875" style="1" bestFit="1" customWidth="1"/>
    <col min="8968" max="9215" width="9.140625" style="1"/>
    <col min="9216" max="9216" width="3.28515625" style="1" customWidth="1"/>
    <col min="9217" max="9217" width="60.5703125" style="1" customWidth="1"/>
    <col min="9218" max="9218" width="17.42578125" style="1" customWidth="1"/>
    <col min="9219" max="9220" width="19.140625" style="1" customWidth="1"/>
    <col min="9221" max="9221" width="17" style="1" customWidth="1"/>
    <col min="9222" max="9222" width="9.140625" style="1"/>
    <col min="9223" max="9223" width="9.85546875" style="1" bestFit="1" customWidth="1"/>
    <col min="9224" max="9471" width="9.140625" style="1"/>
    <col min="9472" max="9472" width="3.28515625" style="1" customWidth="1"/>
    <col min="9473" max="9473" width="60.5703125" style="1" customWidth="1"/>
    <col min="9474" max="9474" width="17.42578125" style="1" customWidth="1"/>
    <col min="9475" max="9476" width="19.140625" style="1" customWidth="1"/>
    <col min="9477" max="9477" width="17" style="1" customWidth="1"/>
    <col min="9478" max="9478" width="9.140625" style="1"/>
    <col min="9479" max="9479" width="9.85546875" style="1" bestFit="1" customWidth="1"/>
    <col min="9480" max="9727" width="9.140625" style="1"/>
    <col min="9728" max="9728" width="3.28515625" style="1" customWidth="1"/>
    <col min="9729" max="9729" width="60.5703125" style="1" customWidth="1"/>
    <col min="9730" max="9730" width="17.42578125" style="1" customWidth="1"/>
    <col min="9731" max="9732" width="19.140625" style="1" customWidth="1"/>
    <col min="9733" max="9733" width="17" style="1" customWidth="1"/>
    <col min="9734" max="9734" width="9.140625" style="1"/>
    <col min="9735" max="9735" width="9.85546875" style="1" bestFit="1" customWidth="1"/>
    <col min="9736" max="9983" width="9.140625" style="1"/>
    <col min="9984" max="9984" width="3.28515625" style="1" customWidth="1"/>
    <col min="9985" max="9985" width="60.5703125" style="1" customWidth="1"/>
    <col min="9986" max="9986" width="17.42578125" style="1" customWidth="1"/>
    <col min="9987" max="9988" width="19.140625" style="1" customWidth="1"/>
    <col min="9989" max="9989" width="17" style="1" customWidth="1"/>
    <col min="9990" max="9990" width="9.140625" style="1"/>
    <col min="9991" max="9991" width="9.85546875" style="1" bestFit="1" customWidth="1"/>
    <col min="9992" max="10239" width="9.140625" style="1"/>
    <col min="10240" max="10240" width="3.28515625" style="1" customWidth="1"/>
    <col min="10241" max="10241" width="60.5703125" style="1" customWidth="1"/>
    <col min="10242" max="10242" width="17.42578125" style="1" customWidth="1"/>
    <col min="10243" max="10244" width="19.140625" style="1" customWidth="1"/>
    <col min="10245" max="10245" width="17" style="1" customWidth="1"/>
    <col min="10246" max="10246" width="9.140625" style="1"/>
    <col min="10247" max="10247" width="9.85546875" style="1" bestFit="1" customWidth="1"/>
    <col min="10248" max="10495" width="9.140625" style="1"/>
    <col min="10496" max="10496" width="3.28515625" style="1" customWidth="1"/>
    <col min="10497" max="10497" width="60.5703125" style="1" customWidth="1"/>
    <col min="10498" max="10498" width="17.42578125" style="1" customWidth="1"/>
    <col min="10499" max="10500" width="19.140625" style="1" customWidth="1"/>
    <col min="10501" max="10501" width="17" style="1" customWidth="1"/>
    <col min="10502" max="10502" width="9.140625" style="1"/>
    <col min="10503" max="10503" width="9.85546875" style="1" bestFit="1" customWidth="1"/>
    <col min="10504" max="10751" width="9.140625" style="1"/>
    <col min="10752" max="10752" width="3.28515625" style="1" customWidth="1"/>
    <col min="10753" max="10753" width="60.5703125" style="1" customWidth="1"/>
    <col min="10754" max="10754" width="17.42578125" style="1" customWidth="1"/>
    <col min="10755" max="10756" width="19.140625" style="1" customWidth="1"/>
    <col min="10757" max="10757" width="17" style="1" customWidth="1"/>
    <col min="10758" max="10758" width="9.140625" style="1"/>
    <col min="10759" max="10759" width="9.85546875" style="1" bestFit="1" customWidth="1"/>
    <col min="10760" max="11007" width="9.140625" style="1"/>
    <col min="11008" max="11008" width="3.28515625" style="1" customWidth="1"/>
    <col min="11009" max="11009" width="60.5703125" style="1" customWidth="1"/>
    <col min="11010" max="11010" width="17.42578125" style="1" customWidth="1"/>
    <col min="11011" max="11012" width="19.140625" style="1" customWidth="1"/>
    <col min="11013" max="11013" width="17" style="1" customWidth="1"/>
    <col min="11014" max="11014" width="9.140625" style="1"/>
    <col min="11015" max="11015" width="9.85546875" style="1" bestFit="1" customWidth="1"/>
    <col min="11016" max="11263" width="9.140625" style="1"/>
    <col min="11264" max="11264" width="3.28515625" style="1" customWidth="1"/>
    <col min="11265" max="11265" width="60.5703125" style="1" customWidth="1"/>
    <col min="11266" max="11266" width="17.42578125" style="1" customWidth="1"/>
    <col min="11267" max="11268" width="19.140625" style="1" customWidth="1"/>
    <col min="11269" max="11269" width="17" style="1" customWidth="1"/>
    <col min="11270" max="11270" width="9.140625" style="1"/>
    <col min="11271" max="11271" width="9.85546875" style="1" bestFit="1" customWidth="1"/>
    <col min="11272" max="11519" width="9.140625" style="1"/>
    <col min="11520" max="11520" width="3.28515625" style="1" customWidth="1"/>
    <col min="11521" max="11521" width="60.5703125" style="1" customWidth="1"/>
    <col min="11522" max="11522" width="17.42578125" style="1" customWidth="1"/>
    <col min="11523" max="11524" width="19.140625" style="1" customWidth="1"/>
    <col min="11525" max="11525" width="17" style="1" customWidth="1"/>
    <col min="11526" max="11526" width="9.140625" style="1"/>
    <col min="11527" max="11527" width="9.85546875" style="1" bestFit="1" customWidth="1"/>
    <col min="11528" max="11775" width="9.140625" style="1"/>
    <col min="11776" max="11776" width="3.28515625" style="1" customWidth="1"/>
    <col min="11777" max="11777" width="60.5703125" style="1" customWidth="1"/>
    <col min="11778" max="11778" width="17.42578125" style="1" customWidth="1"/>
    <col min="11779" max="11780" width="19.140625" style="1" customWidth="1"/>
    <col min="11781" max="11781" width="17" style="1" customWidth="1"/>
    <col min="11782" max="11782" width="9.140625" style="1"/>
    <col min="11783" max="11783" width="9.85546875" style="1" bestFit="1" customWidth="1"/>
    <col min="11784" max="12031" width="9.140625" style="1"/>
    <col min="12032" max="12032" width="3.28515625" style="1" customWidth="1"/>
    <col min="12033" max="12033" width="60.5703125" style="1" customWidth="1"/>
    <col min="12034" max="12034" width="17.42578125" style="1" customWidth="1"/>
    <col min="12035" max="12036" width="19.140625" style="1" customWidth="1"/>
    <col min="12037" max="12037" width="17" style="1" customWidth="1"/>
    <col min="12038" max="12038" width="9.140625" style="1"/>
    <col min="12039" max="12039" width="9.85546875" style="1" bestFit="1" customWidth="1"/>
    <col min="12040" max="12287" width="9.140625" style="1"/>
    <col min="12288" max="12288" width="3.28515625" style="1" customWidth="1"/>
    <col min="12289" max="12289" width="60.5703125" style="1" customWidth="1"/>
    <col min="12290" max="12290" width="17.42578125" style="1" customWidth="1"/>
    <col min="12291" max="12292" width="19.140625" style="1" customWidth="1"/>
    <col min="12293" max="12293" width="17" style="1" customWidth="1"/>
    <col min="12294" max="12294" width="9.140625" style="1"/>
    <col min="12295" max="12295" width="9.85546875" style="1" bestFit="1" customWidth="1"/>
    <col min="12296" max="12543" width="9.140625" style="1"/>
    <col min="12544" max="12544" width="3.28515625" style="1" customWidth="1"/>
    <col min="12545" max="12545" width="60.5703125" style="1" customWidth="1"/>
    <col min="12546" max="12546" width="17.42578125" style="1" customWidth="1"/>
    <col min="12547" max="12548" width="19.140625" style="1" customWidth="1"/>
    <col min="12549" max="12549" width="17" style="1" customWidth="1"/>
    <col min="12550" max="12550" width="9.140625" style="1"/>
    <col min="12551" max="12551" width="9.85546875" style="1" bestFit="1" customWidth="1"/>
    <col min="12552" max="12799" width="9.140625" style="1"/>
    <col min="12800" max="12800" width="3.28515625" style="1" customWidth="1"/>
    <col min="12801" max="12801" width="60.5703125" style="1" customWidth="1"/>
    <col min="12802" max="12802" width="17.42578125" style="1" customWidth="1"/>
    <col min="12803" max="12804" width="19.140625" style="1" customWidth="1"/>
    <col min="12805" max="12805" width="17" style="1" customWidth="1"/>
    <col min="12806" max="12806" width="9.140625" style="1"/>
    <col min="12807" max="12807" width="9.85546875" style="1" bestFit="1" customWidth="1"/>
    <col min="12808" max="13055" width="9.140625" style="1"/>
    <col min="13056" max="13056" width="3.28515625" style="1" customWidth="1"/>
    <col min="13057" max="13057" width="60.5703125" style="1" customWidth="1"/>
    <col min="13058" max="13058" width="17.42578125" style="1" customWidth="1"/>
    <col min="13059" max="13060" width="19.140625" style="1" customWidth="1"/>
    <col min="13061" max="13061" width="17" style="1" customWidth="1"/>
    <col min="13062" max="13062" width="9.140625" style="1"/>
    <col min="13063" max="13063" width="9.85546875" style="1" bestFit="1" customWidth="1"/>
    <col min="13064" max="13311" width="9.140625" style="1"/>
    <col min="13312" max="13312" width="3.28515625" style="1" customWidth="1"/>
    <col min="13313" max="13313" width="60.5703125" style="1" customWidth="1"/>
    <col min="13314" max="13314" width="17.42578125" style="1" customWidth="1"/>
    <col min="13315" max="13316" width="19.140625" style="1" customWidth="1"/>
    <col min="13317" max="13317" width="17" style="1" customWidth="1"/>
    <col min="13318" max="13318" width="9.140625" style="1"/>
    <col min="13319" max="13319" width="9.85546875" style="1" bestFit="1" customWidth="1"/>
    <col min="13320" max="13567" width="9.140625" style="1"/>
    <col min="13568" max="13568" width="3.28515625" style="1" customWidth="1"/>
    <col min="13569" max="13569" width="60.5703125" style="1" customWidth="1"/>
    <col min="13570" max="13570" width="17.42578125" style="1" customWidth="1"/>
    <col min="13571" max="13572" width="19.140625" style="1" customWidth="1"/>
    <col min="13573" max="13573" width="17" style="1" customWidth="1"/>
    <col min="13574" max="13574" width="9.140625" style="1"/>
    <col min="13575" max="13575" width="9.85546875" style="1" bestFit="1" customWidth="1"/>
    <col min="13576" max="13823" width="9.140625" style="1"/>
    <col min="13824" max="13824" width="3.28515625" style="1" customWidth="1"/>
    <col min="13825" max="13825" width="60.5703125" style="1" customWidth="1"/>
    <col min="13826" max="13826" width="17.42578125" style="1" customWidth="1"/>
    <col min="13827" max="13828" width="19.140625" style="1" customWidth="1"/>
    <col min="13829" max="13829" width="17" style="1" customWidth="1"/>
    <col min="13830" max="13830" width="9.140625" style="1"/>
    <col min="13831" max="13831" width="9.85546875" style="1" bestFit="1" customWidth="1"/>
    <col min="13832" max="14079" width="9.140625" style="1"/>
    <col min="14080" max="14080" width="3.28515625" style="1" customWidth="1"/>
    <col min="14081" max="14081" width="60.5703125" style="1" customWidth="1"/>
    <col min="14082" max="14082" width="17.42578125" style="1" customWidth="1"/>
    <col min="14083" max="14084" width="19.140625" style="1" customWidth="1"/>
    <col min="14085" max="14085" width="17" style="1" customWidth="1"/>
    <col min="14086" max="14086" width="9.140625" style="1"/>
    <col min="14087" max="14087" width="9.85546875" style="1" bestFit="1" customWidth="1"/>
    <col min="14088" max="14335" width="9.140625" style="1"/>
    <col min="14336" max="14336" width="3.28515625" style="1" customWidth="1"/>
    <col min="14337" max="14337" width="60.5703125" style="1" customWidth="1"/>
    <col min="14338" max="14338" width="17.42578125" style="1" customWidth="1"/>
    <col min="14339" max="14340" width="19.140625" style="1" customWidth="1"/>
    <col min="14341" max="14341" width="17" style="1" customWidth="1"/>
    <col min="14342" max="14342" width="9.140625" style="1"/>
    <col min="14343" max="14343" width="9.85546875" style="1" bestFit="1" customWidth="1"/>
    <col min="14344" max="14591" width="9.140625" style="1"/>
    <col min="14592" max="14592" width="3.28515625" style="1" customWidth="1"/>
    <col min="14593" max="14593" width="60.5703125" style="1" customWidth="1"/>
    <col min="14594" max="14594" width="17.42578125" style="1" customWidth="1"/>
    <col min="14595" max="14596" width="19.140625" style="1" customWidth="1"/>
    <col min="14597" max="14597" width="17" style="1" customWidth="1"/>
    <col min="14598" max="14598" width="9.140625" style="1"/>
    <col min="14599" max="14599" width="9.85546875" style="1" bestFit="1" customWidth="1"/>
    <col min="14600" max="14847" width="9.140625" style="1"/>
    <col min="14848" max="14848" width="3.28515625" style="1" customWidth="1"/>
    <col min="14849" max="14849" width="60.5703125" style="1" customWidth="1"/>
    <col min="14850" max="14850" width="17.42578125" style="1" customWidth="1"/>
    <col min="14851" max="14852" width="19.140625" style="1" customWidth="1"/>
    <col min="14853" max="14853" width="17" style="1" customWidth="1"/>
    <col min="14854" max="14854" width="9.140625" style="1"/>
    <col min="14855" max="14855" width="9.85546875" style="1" bestFit="1" customWidth="1"/>
    <col min="14856" max="15103" width="9.140625" style="1"/>
    <col min="15104" max="15104" width="3.28515625" style="1" customWidth="1"/>
    <col min="15105" max="15105" width="60.5703125" style="1" customWidth="1"/>
    <col min="15106" max="15106" width="17.42578125" style="1" customWidth="1"/>
    <col min="15107" max="15108" width="19.140625" style="1" customWidth="1"/>
    <col min="15109" max="15109" width="17" style="1" customWidth="1"/>
    <col min="15110" max="15110" width="9.140625" style="1"/>
    <col min="15111" max="15111" width="9.85546875" style="1" bestFit="1" customWidth="1"/>
    <col min="15112" max="15359" width="9.140625" style="1"/>
    <col min="15360" max="15360" width="3.28515625" style="1" customWidth="1"/>
    <col min="15361" max="15361" width="60.5703125" style="1" customWidth="1"/>
    <col min="15362" max="15362" width="17.42578125" style="1" customWidth="1"/>
    <col min="15363" max="15364" width="19.140625" style="1" customWidth="1"/>
    <col min="15365" max="15365" width="17" style="1" customWidth="1"/>
    <col min="15366" max="15366" width="9.140625" style="1"/>
    <col min="15367" max="15367" width="9.85546875" style="1" bestFit="1" customWidth="1"/>
    <col min="15368" max="15615" width="9.140625" style="1"/>
    <col min="15616" max="15616" width="3.28515625" style="1" customWidth="1"/>
    <col min="15617" max="15617" width="60.5703125" style="1" customWidth="1"/>
    <col min="15618" max="15618" width="17.42578125" style="1" customWidth="1"/>
    <col min="15619" max="15620" width="19.140625" style="1" customWidth="1"/>
    <col min="15621" max="15621" width="17" style="1" customWidth="1"/>
    <col min="15622" max="15622" width="9.140625" style="1"/>
    <col min="15623" max="15623" width="9.85546875" style="1" bestFit="1" customWidth="1"/>
    <col min="15624" max="15871" width="9.140625" style="1"/>
    <col min="15872" max="15872" width="3.28515625" style="1" customWidth="1"/>
    <col min="15873" max="15873" width="60.5703125" style="1" customWidth="1"/>
    <col min="15874" max="15874" width="17.42578125" style="1" customWidth="1"/>
    <col min="15875" max="15876" width="19.140625" style="1" customWidth="1"/>
    <col min="15877" max="15877" width="17" style="1" customWidth="1"/>
    <col min="15878" max="15878" width="9.140625" style="1"/>
    <col min="15879" max="15879" width="9.85546875" style="1" bestFit="1" customWidth="1"/>
    <col min="15880" max="16127" width="9.140625" style="1"/>
    <col min="16128" max="16128" width="3.28515625" style="1" customWidth="1"/>
    <col min="16129" max="16129" width="60.5703125" style="1" customWidth="1"/>
    <col min="16130" max="16130" width="17.42578125" style="1" customWidth="1"/>
    <col min="16131" max="16132" width="19.140625" style="1" customWidth="1"/>
    <col min="16133" max="16133" width="17" style="1" customWidth="1"/>
    <col min="16134" max="16134" width="9.140625" style="1"/>
    <col min="16135" max="16135" width="9.85546875" style="1" bestFit="1" customWidth="1"/>
    <col min="16136" max="16384" width="9.140625" style="1"/>
  </cols>
  <sheetData>
    <row r="1" spans="1:8">
      <c r="B1" s="12" t="s">
        <v>526</v>
      </c>
    </row>
    <row r="2" spans="1:8" ht="24.75" customHeight="1"/>
    <row r="3" spans="1:8" s="90" customFormat="1" ht="22.5">
      <c r="A3" s="340" t="s">
        <v>426</v>
      </c>
      <c r="B3" s="340"/>
      <c r="C3" s="340"/>
      <c r="D3" s="340"/>
      <c r="E3" s="340"/>
    </row>
    <row r="4" spans="1:8" s="90" customFormat="1" ht="15.95" customHeight="1" thickBot="1">
      <c r="A4" s="1"/>
      <c r="B4" s="1"/>
      <c r="C4" s="17"/>
      <c r="D4" s="17"/>
      <c r="E4" s="17"/>
    </row>
    <row r="5" spans="1:8" s="102" customFormat="1" ht="31.5" customHeight="1">
      <c r="A5" s="341" t="s">
        <v>0</v>
      </c>
      <c r="B5" s="342"/>
      <c r="C5" s="345" t="s">
        <v>495</v>
      </c>
      <c r="D5" s="345" t="s">
        <v>427</v>
      </c>
      <c r="E5" s="345" t="s">
        <v>428</v>
      </c>
      <c r="F5" s="205"/>
    </row>
    <row r="6" spans="1:8" s="102" customFormat="1" ht="16.5" customHeight="1" thickBot="1">
      <c r="A6" s="343"/>
      <c r="B6" s="344"/>
      <c r="C6" s="346"/>
      <c r="D6" s="346"/>
      <c r="E6" s="346"/>
      <c r="F6" s="205"/>
    </row>
    <row r="7" spans="1:8" s="207" customFormat="1" ht="16.5" customHeight="1" thickTop="1">
      <c r="A7" s="347" t="s">
        <v>429</v>
      </c>
      <c r="B7" s="348"/>
      <c r="C7" s="206">
        <f>C8+C9+C10+C11+C12+C14+C23</f>
        <v>49690000</v>
      </c>
      <c r="D7" s="206">
        <f>SUM(D8:D23)</f>
        <v>60389000</v>
      </c>
      <c r="E7" s="206">
        <f>SUM(E8:E23)</f>
        <v>62658000</v>
      </c>
    </row>
    <row r="8" spans="1:8" ht="16.5" customHeight="1">
      <c r="A8" s="208"/>
      <c r="B8" s="209" t="s">
        <v>430</v>
      </c>
      <c r="C8" s="210">
        <v>300000</v>
      </c>
      <c r="D8" s="210">
        <v>300000</v>
      </c>
      <c r="E8" s="210"/>
      <c r="H8" s="159"/>
    </row>
    <row r="9" spans="1:8" ht="16.5" customHeight="1">
      <c r="A9" s="211"/>
      <c r="B9" s="209" t="s">
        <v>431</v>
      </c>
      <c r="C9" s="210">
        <v>10050000</v>
      </c>
      <c r="D9" s="210">
        <v>7029000</v>
      </c>
      <c r="E9" s="210">
        <v>8074000</v>
      </c>
      <c r="H9" s="159"/>
    </row>
    <row r="10" spans="1:8" ht="16.5" customHeight="1">
      <c r="A10" s="211"/>
      <c r="B10" s="209" t="s">
        <v>432</v>
      </c>
      <c r="C10" s="210">
        <v>7034000</v>
      </c>
      <c r="D10" s="210">
        <v>1544000</v>
      </c>
      <c r="E10" s="210">
        <v>1544000</v>
      </c>
      <c r="H10" s="159"/>
    </row>
    <row r="11" spans="1:8" ht="16.5" customHeight="1">
      <c r="A11" s="211"/>
      <c r="B11" s="209" t="s">
        <v>433</v>
      </c>
      <c r="C11" s="210">
        <v>2778000</v>
      </c>
      <c r="D11" s="210">
        <v>700000</v>
      </c>
      <c r="E11" s="210">
        <v>700000</v>
      </c>
      <c r="H11" s="159"/>
    </row>
    <row r="12" spans="1:8" ht="16.5" customHeight="1">
      <c r="A12" s="211"/>
      <c r="B12" s="209" t="s">
        <v>434</v>
      </c>
      <c r="C12" s="210">
        <v>6932000</v>
      </c>
      <c r="D12" s="210">
        <v>7994000</v>
      </c>
      <c r="E12" s="210">
        <v>8652000</v>
      </c>
      <c r="H12" s="159"/>
    </row>
    <row r="13" spans="1:8" ht="16.5" customHeight="1">
      <c r="A13" s="211"/>
      <c r="B13" s="209" t="s">
        <v>496</v>
      </c>
      <c r="C13" s="210"/>
      <c r="D13" s="210"/>
      <c r="E13" s="210">
        <v>207000</v>
      </c>
      <c r="H13" s="159"/>
    </row>
    <row r="14" spans="1:8" ht="16.5" customHeight="1">
      <c r="A14" s="211"/>
      <c r="B14" s="209" t="s">
        <v>435</v>
      </c>
      <c r="C14" s="210">
        <v>12032000</v>
      </c>
      <c r="D14" s="210">
        <v>12817000</v>
      </c>
      <c r="E14" s="210">
        <v>12868000</v>
      </c>
      <c r="H14" s="159"/>
    </row>
    <row r="15" spans="1:8" ht="16.5" customHeight="1">
      <c r="A15" s="211"/>
      <c r="B15" s="209" t="s">
        <v>436</v>
      </c>
      <c r="C15" s="210"/>
      <c r="D15" s="210">
        <v>257000</v>
      </c>
      <c r="E15" s="210">
        <v>157000</v>
      </c>
      <c r="H15" s="159"/>
    </row>
    <row r="16" spans="1:8" ht="16.5" customHeight="1">
      <c r="A16" s="211"/>
      <c r="B16" s="209" t="s">
        <v>437</v>
      </c>
      <c r="C16" s="210"/>
      <c r="D16" s="210">
        <v>1450000</v>
      </c>
      <c r="E16" s="210">
        <v>1842000</v>
      </c>
      <c r="H16" s="159"/>
    </row>
    <row r="17" spans="1:8" ht="16.5" customHeight="1">
      <c r="A17" s="211"/>
      <c r="B17" s="209" t="s">
        <v>438</v>
      </c>
      <c r="C17" s="210"/>
      <c r="D17" s="210">
        <v>865000</v>
      </c>
      <c r="E17" s="210">
        <v>1098000</v>
      </c>
      <c r="H17" s="159"/>
    </row>
    <row r="18" spans="1:8" ht="17.100000000000001" customHeight="1">
      <c r="A18" s="211"/>
      <c r="B18" s="209" t="s">
        <v>439</v>
      </c>
      <c r="C18" s="210"/>
      <c r="D18" s="210">
        <v>378000</v>
      </c>
      <c r="E18" s="210">
        <v>480000</v>
      </c>
      <c r="H18" s="159"/>
    </row>
    <row r="19" spans="1:8" ht="17.100000000000001" customHeight="1">
      <c r="A19" s="211"/>
      <c r="B19" s="209" t="s">
        <v>440</v>
      </c>
      <c r="C19" s="210"/>
      <c r="D19" s="210">
        <v>236000</v>
      </c>
      <c r="E19" s="210">
        <v>300000</v>
      </c>
      <c r="H19" s="159"/>
    </row>
    <row r="20" spans="1:8" ht="16.5" customHeight="1">
      <c r="A20" s="211"/>
      <c r="B20" s="209" t="s">
        <v>441</v>
      </c>
      <c r="C20" s="210"/>
      <c r="D20" s="210">
        <v>284000</v>
      </c>
      <c r="E20" s="210">
        <v>360000</v>
      </c>
      <c r="H20" s="159"/>
    </row>
    <row r="21" spans="1:8" ht="16.5" customHeight="1">
      <c r="A21" s="211"/>
      <c r="B21" s="209" t="s">
        <v>442</v>
      </c>
      <c r="C21" s="210"/>
      <c r="D21" s="210">
        <v>13133000</v>
      </c>
      <c r="E21" s="210">
        <v>13133000</v>
      </c>
      <c r="H21" s="159"/>
    </row>
    <row r="22" spans="1:8" ht="16.5" customHeight="1">
      <c r="A22" s="211"/>
      <c r="B22" s="213" t="s">
        <v>497</v>
      </c>
      <c r="C22" s="210"/>
      <c r="D22" s="210">
        <v>618000</v>
      </c>
      <c r="E22" s="210"/>
      <c r="H22" s="159"/>
    </row>
    <row r="23" spans="1:8" ht="16.5" customHeight="1" thickBot="1">
      <c r="A23" s="212"/>
      <c r="B23" s="213" t="s">
        <v>443</v>
      </c>
      <c r="C23" s="210">
        <v>10564000</v>
      </c>
      <c r="D23" s="210">
        <v>12784000</v>
      </c>
      <c r="E23" s="210">
        <v>13243000</v>
      </c>
      <c r="H23" s="159"/>
    </row>
    <row r="24" spans="1:8" s="102" customFormat="1" ht="16.5" customHeight="1">
      <c r="A24" s="349" t="s">
        <v>444</v>
      </c>
      <c r="B24" s="350" t="s">
        <v>445</v>
      </c>
      <c r="C24" s="214">
        <f>SUM(C25:C27)</f>
        <v>0</v>
      </c>
      <c r="D24" s="215">
        <f>D25+D27+D26</f>
        <v>4399000</v>
      </c>
      <c r="E24" s="215">
        <f>E25+E27</f>
        <v>0</v>
      </c>
    </row>
    <row r="25" spans="1:8" ht="16.5" customHeight="1">
      <c r="A25" s="216"/>
      <c r="B25" s="217" t="s">
        <v>446</v>
      </c>
      <c r="C25" s="218"/>
      <c r="D25" s="218">
        <v>2362000</v>
      </c>
      <c r="E25" s="218"/>
    </row>
    <row r="26" spans="1:8" ht="16.5" customHeight="1">
      <c r="A26" s="212"/>
      <c r="B26" s="217" t="s">
        <v>498</v>
      </c>
      <c r="C26" s="210"/>
      <c r="D26" s="218">
        <v>1102000</v>
      </c>
      <c r="E26" s="218"/>
    </row>
    <row r="27" spans="1:8" ht="16.5" customHeight="1" thickBot="1">
      <c r="A27" s="219"/>
      <c r="B27" s="217" t="s">
        <v>447</v>
      </c>
      <c r="C27" s="220"/>
      <c r="D27" s="221">
        <v>935000</v>
      </c>
      <c r="E27" s="221"/>
    </row>
    <row r="28" spans="1:8" s="207" customFormat="1" ht="16.5" customHeight="1">
      <c r="A28" s="351" t="s">
        <v>448</v>
      </c>
      <c r="B28" s="352"/>
      <c r="C28" s="222">
        <f>SUM(C29:C51)</f>
        <v>99466000</v>
      </c>
      <c r="D28" s="222">
        <f>SUM(D29:D51)</f>
        <v>112796000</v>
      </c>
      <c r="E28" s="222">
        <f>SUM(E29:E51)</f>
        <v>70261000</v>
      </c>
    </row>
    <row r="29" spans="1:8" s="22" customFormat="1" ht="16.5" customHeight="1">
      <c r="A29" s="216"/>
      <c r="B29" s="223" t="s">
        <v>449</v>
      </c>
      <c r="C29" s="224">
        <v>3200000</v>
      </c>
      <c r="D29" s="224">
        <v>3200000</v>
      </c>
      <c r="E29" s="224"/>
    </row>
    <row r="30" spans="1:8" s="22" customFormat="1" ht="16.5" customHeight="1">
      <c r="A30" s="216"/>
      <c r="B30" s="223" t="s">
        <v>450</v>
      </c>
      <c r="C30" s="224">
        <v>26000000</v>
      </c>
      <c r="D30" s="224">
        <v>34714000</v>
      </c>
      <c r="E30" s="224">
        <v>40808000</v>
      </c>
    </row>
    <row r="31" spans="1:8" s="22" customFormat="1" ht="16.5" customHeight="1">
      <c r="A31" s="212"/>
      <c r="B31" s="225" t="s">
        <v>451</v>
      </c>
      <c r="C31" s="224">
        <v>300000</v>
      </c>
      <c r="D31" s="224">
        <v>300000</v>
      </c>
      <c r="E31" s="224"/>
    </row>
    <row r="32" spans="1:8" s="22" customFormat="1" ht="16.5" customHeight="1">
      <c r="A32" s="212"/>
      <c r="B32" s="226" t="s">
        <v>452</v>
      </c>
      <c r="C32" s="218">
        <v>20000000</v>
      </c>
      <c r="D32" s="218">
        <v>20000000</v>
      </c>
      <c r="E32" s="218">
        <v>2046000</v>
      </c>
    </row>
    <row r="33" spans="1:5" s="22" customFormat="1" ht="16.5" customHeight="1">
      <c r="A33" s="212"/>
      <c r="B33" s="226" t="s">
        <v>453</v>
      </c>
      <c r="C33" s="218">
        <v>8000000</v>
      </c>
      <c r="D33" s="218">
        <v>8000000</v>
      </c>
      <c r="E33" s="218">
        <v>6909000</v>
      </c>
    </row>
    <row r="34" spans="1:5" s="22" customFormat="1" ht="16.5" customHeight="1">
      <c r="A34" s="212"/>
      <c r="B34" s="226" t="s">
        <v>454</v>
      </c>
      <c r="C34" s="218">
        <v>8000000</v>
      </c>
      <c r="D34" s="218">
        <v>8000000</v>
      </c>
      <c r="E34" s="218">
        <v>400000</v>
      </c>
    </row>
    <row r="35" spans="1:5" s="22" customFormat="1" ht="16.5" customHeight="1">
      <c r="A35" s="212"/>
      <c r="B35" s="226" t="s">
        <v>499</v>
      </c>
      <c r="C35" s="218"/>
      <c r="D35" s="218"/>
      <c r="E35" s="218">
        <v>254000</v>
      </c>
    </row>
    <row r="36" spans="1:5" s="22" customFormat="1" ht="16.5" customHeight="1">
      <c r="A36" s="212"/>
      <c r="B36" s="226" t="s">
        <v>455</v>
      </c>
      <c r="C36" s="218">
        <v>1600000</v>
      </c>
      <c r="D36" s="218">
        <v>1600000</v>
      </c>
      <c r="E36" s="218"/>
    </row>
    <row r="37" spans="1:5" s="22" customFormat="1" ht="16.5" customHeight="1">
      <c r="A37" s="212"/>
      <c r="B37" s="226" t="s">
        <v>456</v>
      </c>
      <c r="C37" s="218">
        <v>1500000</v>
      </c>
      <c r="D37" s="218">
        <v>1500000</v>
      </c>
      <c r="E37" s="218"/>
    </row>
    <row r="38" spans="1:5" s="22" customFormat="1" ht="16.5" customHeight="1">
      <c r="A38" s="227"/>
      <c r="B38" s="228" t="s">
        <v>457</v>
      </c>
      <c r="C38" s="218">
        <v>1600000</v>
      </c>
      <c r="D38" s="218">
        <v>3142000</v>
      </c>
      <c r="E38" s="218">
        <v>3142000</v>
      </c>
    </row>
    <row r="39" spans="1:5" s="22" customFormat="1" ht="16.5" customHeight="1">
      <c r="A39" s="227"/>
      <c r="B39" s="229" t="s">
        <v>458</v>
      </c>
      <c r="C39" s="218">
        <v>2000000</v>
      </c>
      <c r="D39" s="218">
        <v>2000000</v>
      </c>
      <c r="E39" s="218"/>
    </row>
    <row r="40" spans="1:5" s="22" customFormat="1" ht="16.5" customHeight="1">
      <c r="A40" s="227"/>
      <c r="B40" s="229" t="s">
        <v>459</v>
      </c>
      <c r="C40" s="218">
        <v>800000</v>
      </c>
      <c r="D40" s="218">
        <v>800000</v>
      </c>
      <c r="E40" s="218"/>
    </row>
    <row r="41" spans="1:5" s="22" customFormat="1" ht="16.5" customHeight="1">
      <c r="A41" s="227"/>
      <c r="B41" s="229" t="s">
        <v>460</v>
      </c>
      <c r="C41" s="218">
        <v>500000</v>
      </c>
      <c r="D41" s="218">
        <v>500000</v>
      </c>
      <c r="E41" s="218"/>
    </row>
    <row r="42" spans="1:5" s="22" customFormat="1" ht="16.5" customHeight="1">
      <c r="A42" s="227"/>
      <c r="B42" s="229" t="s">
        <v>461</v>
      </c>
      <c r="C42" s="218">
        <v>1000000</v>
      </c>
      <c r="D42" s="218">
        <v>1000000</v>
      </c>
      <c r="E42" s="218"/>
    </row>
    <row r="43" spans="1:5" s="22" customFormat="1" ht="16.5" customHeight="1">
      <c r="A43" s="227"/>
      <c r="B43" s="229" t="s">
        <v>462</v>
      </c>
      <c r="C43" s="218">
        <v>576000</v>
      </c>
      <c r="D43" s="218">
        <v>576000</v>
      </c>
      <c r="E43" s="218"/>
    </row>
    <row r="44" spans="1:5" s="22" customFormat="1" ht="16.5" customHeight="1">
      <c r="A44" s="227"/>
      <c r="B44" s="229" t="s">
        <v>463</v>
      </c>
      <c r="C44" s="218">
        <v>475000</v>
      </c>
      <c r="D44" s="218">
        <v>695000</v>
      </c>
      <c r="E44" s="218">
        <v>648000</v>
      </c>
    </row>
    <row r="45" spans="1:5" s="22" customFormat="1" ht="16.5" customHeight="1">
      <c r="A45" s="227"/>
      <c r="B45" s="229" t="s">
        <v>464</v>
      </c>
      <c r="C45" s="218">
        <v>500000</v>
      </c>
      <c r="D45" s="218">
        <v>500000</v>
      </c>
      <c r="E45" s="218">
        <v>470000</v>
      </c>
    </row>
    <row r="46" spans="1:5" s="22" customFormat="1" ht="16.5" customHeight="1">
      <c r="A46" s="227"/>
      <c r="B46" s="229" t="s">
        <v>465</v>
      </c>
      <c r="C46" s="218">
        <v>1386000</v>
      </c>
      <c r="D46" s="218">
        <v>1386000</v>
      </c>
      <c r="E46" s="218"/>
    </row>
    <row r="47" spans="1:5" s="22" customFormat="1" ht="16.5" customHeight="1">
      <c r="A47" s="227"/>
      <c r="B47" s="229" t="s">
        <v>466</v>
      </c>
      <c r="C47" s="218">
        <v>598000</v>
      </c>
      <c r="D47" s="218">
        <v>598000</v>
      </c>
      <c r="E47" s="218"/>
    </row>
    <row r="48" spans="1:5" s="22" customFormat="1" ht="16.5" customHeight="1">
      <c r="A48" s="227"/>
      <c r="B48" s="229" t="s">
        <v>467</v>
      </c>
      <c r="C48" s="218">
        <v>407000</v>
      </c>
      <c r="D48" s="218">
        <v>543000</v>
      </c>
      <c r="E48" s="218">
        <v>543000</v>
      </c>
    </row>
    <row r="49" spans="1:5" s="22" customFormat="1" ht="16.5" customHeight="1">
      <c r="A49" s="227"/>
      <c r="B49" s="229" t="s">
        <v>468</v>
      </c>
      <c r="C49" s="218"/>
      <c r="D49" s="218">
        <v>32000</v>
      </c>
      <c r="E49" s="218">
        <v>32000</v>
      </c>
    </row>
    <row r="50" spans="1:5" s="22" customFormat="1" ht="16.5" customHeight="1">
      <c r="A50" s="227"/>
      <c r="B50" s="229" t="s">
        <v>469</v>
      </c>
      <c r="C50" s="218"/>
      <c r="D50" s="218">
        <v>96000</v>
      </c>
      <c r="E50" s="218">
        <v>96000</v>
      </c>
    </row>
    <row r="51" spans="1:5" s="22" customFormat="1" ht="16.5" customHeight="1" thickBot="1">
      <c r="A51" s="230"/>
      <c r="B51" s="231" t="s">
        <v>447</v>
      </c>
      <c r="C51" s="221">
        <v>21024000</v>
      </c>
      <c r="D51" s="221">
        <v>23614000</v>
      </c>
      <c r="E51" s="221">
        <v>14913000</v>
      </c>
    </row>
    <row r="52" spans="1:5" s="90" customFormat="1" ht="16.5" customHeight="1">
      <c r="A52" s="353" t="s">
        <v>470</v>
      </c>
      <c r="B52" s="354" t="s">
        <v>471</v>
      </c>
      <c r="C52" s="214">
        <f>SUM(C53:C65)</f>
        <v>2733000</v>
      </c>
      <c r="D52" s="215">
        <f>SUM(D53:D65)</f>
        <v>13840000</v>
      </c>
      <c r="E52" s="215">
        <f>SUM(E53:E65)</f>
        <v>19428000</v>
      </c>
    </row>
    <row r="53" spans="1:5" ht="17.100000000000001" customHeight="1">
      <c r="A53" s="232"/>
      <c r="B53" s="233" t="s">
        <v>472</v>
      </c>
      <c r="C53" s="132">
        <v>500000</v>
      </c>
      <c r="D53" s="52">
        <v>500000</v>
      </c>
      <c r="E53" s="52"/>
    </row>
    <row r="54" spans="1:5" ht="17.100000000000001" customHeight="1">
      <c r="A54" s="232"/>
      <c r="B54" s="233" t="s">
        <v>473</v>
      </c>
      <c r="C54" s="234">
        <v>300000</v>
      </c>
      <c r="D54" s="52">
        <v>63000</v>
      </c>
      <c r="E54" s="52"/>
    </row>
    <row r="55" spans="1:5" ht="17.100000000000001" customHeight="1">
      <c r="A55" s="232"/>
      <c r="B55" s="233" t="s">
        <v>474</v>
      </c>
      <c r="C55" s="234">
        <v>100000</v>
      </c>
      <c r="D55" s="52">
        <v>100000</v>
      </c>
      <c r="E55" s="52"/>
    </row>
    <row r="56" spans="1:5" ht="17.100000000000001" customHeight="1">
      <c r="A56" s="232"/>
      <c r="B56" s="233" t="s">
        <v>501</v>
      </c>
      <c r="C56" s="234"/>
      <c r="D56" s="52"/>
      <c r="E56" s="151">
        <v>272000</v>
      </c>
    </row>
    <row r="57" spans="1:5" ht="16.5" customHeight="1">
      <c r="A57" s="235"/>
      <c r="B57" s="209" t="s">
        <v>475</v>
      </c>
      <c r="C57" s="218">
        <v>590000</v>
      </c>
      <c r="D57" s="218">
        <v>590000</v>
      </c>
      <c r="E57" s="218">
        <v>253000</v>
      </c>
    </row>
    <row r="58" spans="1:5">
      <c r="A58" s="232"/>
      <c r="B58" s="250" t="s">
        <v>476</v>
      </c>
      <c r="C58" s="236">
        <v>1000000</v>
      </c>
      <c r="D58" s="52">
        <v>1000000</v>
      </c>
      <c r="E58" s="52"/>
    </row>
    <row r="59" spans="1:5">
      <c r="A59" s="232"/>
      <c r="B59" s="250" t="s">
        <v>477</v>
      </c>
      <c r="C59" s="236"/>
      <c r="D59" s="52">
        <v>1800000</v>
      </c>
      <c r="E59" s="52">
        <v>1424000</v>
      </c>
    </row>
    <row r="60" spans="1:5">
      <c r="A60" s="232"/>
      <c r="B60" s="250" t="s">
        <v>478</v>
      </c>
      <c r="C60" s="236"/>
      <c r="D60" s="52">
        <v>707000</v>
      </c>
      <c r="E60" s="52"/>
    </row>
    <row r="61" spans="1:5">
      <c r="A61" s="232"/>
      <c r="B61" s="250" t="s">
        <v>479</v>
      </c>
      <c r="C61" s="236"/>
      <c r="D61" s="52">
        <v>3010000</v>
      </c>
      <c r="E61" s="52">
        <v>3010000</v>
      </c>
    </row>
    <row r="62" spans="1:5">
      <c r="A62" s="232"/>
      <c r="B62" s="209" t="s">
        <v>480</v>
      </c>
      <c r="C62" s="236"/>
      <c r="D62" s="52">
        <v>5103000</v>
      </c>
      <c r="E62" s="52">
        <v>11150000</v>
      </c>
    </row>
    <row r="63" spans="1:5">
      <c r="A63" s="232"/>
      <c r="B63" s="209" t="s">
        <v>504</v>
      </c>
      <c r="C63" s="236"/>
      <c r="D63" s="52"/>
      <c r="E63" s="52">
        <v>2560000</v>
      </c>
    </row>
    <row r="64" spans="1:5">
      <c r="A64" s="232"/>
      <c r="B64" s="209" t="s">
        <v>500</v>
      </c>
      <c r="C64" s="236"/>
      <c r="D64" s="52">
        <v>237000</v>
      </c>
      <c r="E64" s="52">
        <v>237000</v>
      </c>
    </row>
    <row r="65" spans="1:5" ht="16.5" thickBot="1">
      <c r="A65" s="232"/>
      <c r="B65" s="251" t="s">
        <v>447</v>
      </c>
      <c r="C65" s="237">
        <v>243000</v>
      </c>
      <c r="D65" s="238">
        <v>730000</v>
      </c>
      <c r="E65" s="238">
        <v>522000</v>
      </c>
    </row>
    <row r="66" spans="1:5" s="3" customFormat="1" ht="18.75">
      <c r="A66" s="349" t="s">
        <v>502</v>
      </c>
      <c r="B66" s="350" t="s">
        <v>445</v>
      </c>
      <c r="C66" s="214"/>
      <c r="D66" s="215">
        <v>3500000</v>
      </c>
      <c r="E66" s="215">
        <v>3500000</v>
      </c>
    </row>
    <row r="67" spans="1:5" s="3" customFormat="1" ht="19.5" thickBot="1">
      <c r="A67" s="239"/>
      <c r="B67" s="252" t="s">
        <v>503</v>
      </c>
      <c r="C67" s="240"/>
      <c r="D67" s="224">
        <v>3500000</v>
      </c>
      <c r="E67" s="224">
        <v>3500000</v>
      </c>
    </row>
    <row r="68" spans="1:5" s="102" customFormat="1" ht="18.75">
      <c r="A68" s="349" t="s">
        <v>481</v>
      </c>
      <c r="B68" s="350" t="s">
        <v>445</v>
      </c>
      <c r="C68" s="214">
        <f>SUM(C70:C71)</f>
        <v>483000</v>
      </c>
      <c r="D68" s="215">
        <f>D70+D71</f>
        <v>483000</v>
      </c>
      <c r="E68" s="215">
        <f>E70+E71+E69</f>
        <v>424000</v>
      </c>
    </row>
    <row r="69" spans="1:5" s="3" customFormat="1" ht="18.75">
      <c r="A69" s="239"/>
      <c r="B69" s="252" t="s">
        <v>482</v>
      </c>
      <c r="C69" s="240"/>
      <c r="D69" s="241"/>
      <c r="E69" s="224">
        <v>59000</v>
      </c>
    </row>
    <row r="70" spans="1:5">
      <c r="A70" s="216"/>
      <c r="B70" s="217" t="s">
        <v>483</v>
      </c>
      <c r="C70" s="218">
        <v>380000</v>
      </c>
      <c r="D70" s="218">
        <v>380000</v>
      </c>
      <c r="E70" s="218">
        <v>275000</v>
      </c>
    </row>
    <row r="71" spans="1:5" ht="16.5" thickBot="1">
      <c r="A71" s="219"/>
      <c r="B71" s="217" t="s">
        <v>447</v>
      </c>
      <c r="C71" s="220">
        <v>103000</v>
      </c>
      <c r="D71" s="221">
        <v>103000</v>
      </c>
      <c r="E71" s="221">
        <v>90000</v>
      </c>
    </row>
    <row r="72" spans="1:5" s="102" customFormat="1" ht="18.75">
      <c r="A72" s="253"/>
      <c r="B72" s="254" t="s">
        <v>484</v>
      </c>
      <c r="C72" s="214">
        <f>SUM(C73:C75)</f>
        <v>5085000</v>
      </c>
      <c r="D72" s="215">
        <f>D73+D74+D75</f>
        <v>4923000</v>
      </c>
      <c r="E72" s="215">
        <f>E73+E74+E75</f>
        <v>6437000</v>
      </c>
    </row>
    <row r="73" spans="1:5">
      <c r="A73" s="216"/>
      <c r="B73" s="217" t="s">
        <v>485</v>
      </c>
      <c r="C73" s="218">
        <v>600000</v>
      </c>
      <c r="D73" s="218">
        <v>600000</v>
      </c>
      <c r="E73" s="218">
        <v>474000</v>
      </c>
    </row>
    <row r="74" spans="1:5">
      <c r="A74" s="212"/>
      <c r="B74" s="209" t="s">
        <v>486</v>
      </c>
      <c r="C74" s="210">
        <v>3454000</v>
      </c>
      <c r="D74" s="218">
        <v>3404000</v>
      </c>
      <c r="E74" s="218">
        <v>5745000</v>
      </c>
    </row>
    <row r="75" spans="1:5" ht="16.5" thickBot="1">
      <c r="A75" s="219"/>
      <c r="B75" s="217" t="s">
        <v>447</v>
      </c>
      <c r="C75" s="220">
        <v>1031000</v>
      </c>
      <c r="D75" s="221">
        <v>919000</v>
      </c>
      <c r="E75" s="221">
        <v>218000</v>
      </c>
    </row>
    <row r="76" spans="1:5" s="3" customFormat="1" ht="18.75">
      <c r="A76" s="349" t="s">
        <v>505</v>
      </c>
      <c r="B76" s="350" t="s">
        <v>445</v>
      </c>
      <c r="C76" s="214"/>
      <c r="D76" s="215">
        <v>0</v>
      </c>
      <c r="E76" s="215">
        <v>314000</v>
      </c>
    </row>
    <row r="77" spans="1:5" s="3" customFormat="1" ht="18.75">
      <c r="A77" s="239"/>
      <c r="B77" s="252" t="s">
        <v>506</v>
      </c>
      <c r="C77" s="240"/>
      <c r="D77" s="224"/>
      <c r="E77" s="224">
        <v>290000</v>
      </c>
    </row>
    <row r="78" spans="1:5" ht="16.5" thickBot="1">
      <c r="A78" s="219"/>
      <c r="B78" s="217" t="s">
        <v>447</v>
      </c>
      <c r="C78" s="220"/>
      <c r="D78" s="221"/>
      <c r="E78" s="221">
        <v>24000</v>
      </c>
    </row>
    <row r="79" spans="1:5" s="249" customFormat="1" ht="21" thickBot="1">
      <c r="A79" s="357" t="s">
        <v>487</v>
      </c>
      <c r="B79" s="358"/>
      <c r="C79" s="242">
        <f>C7+C28+C52+C72+C68</f>
        <v>157457000</v>
      </c>
      <c r="D79" s="242">
        <f>D7+D28+D52+D68+D72+D24+D66</f>
        <v>200330000</v>
      </c>
      <c r="E79" s="242">
        <f>E7+E28+E52+E68+E72+E66+E76</f>
        <v>163022000</v>
      </c>
    </row>
    <row r="80" spans="1:5" s="197" customFormat="1" ht="18.75">
      <c r="A80" s="349" t="s">
        <v>488</v>
      </c>
      <c r="B80" s="350"/>
      <c r="C80" s="214">
        <f>SUM(C81:C84)</f>
        <v>2439000</v>
      </c>
      <c r="D80" s="214">
        <f>SUM(D81:D84)</f>
        <v>2259000</v>
      </c>
      <c r="E80" s="214">
        <f>SUM(E81:E84)</f>
        <v>1635000</v>
      </c>
    </row>
    <row r="81" spans="1:5" s="197" customFormat="1" ht="18.75">
      <c r="A81" s="239"/>
      <c r="B81" s="209" t="s">
        <v>507</v>
      </c>
      <c r="C81" s="224">
        <v>1700000</v>
      </c>
      <c r="D81" s="218">
        <v>615000</v>
      </c>
      <c r="E81" s="218">
        <v>615000</v>
      </c>
    </row>
    <row r="82" spans="1:5" s="197" customFormat="1" ht="18.75">
      <c r="A82" s="239"/>
      <c r="B82" s="209" t="s">
        <v>489</v>
      </c>
      <c r="C82" s="224">
        <v>280000</v>
      </c>
      <c r="D82" s="218">
        <v>488000</v>
      </c>
      <c r="E82" s="218">
        <v>463000</v>
      </c>
    </row>
    <row r="83" spans="1:5">
      <c r="A83" s="359"/>
      <c r="B83" s="244" t="s">
        <v>508</v>
      </c>
      <c r="C83" s="218"/>
      <c r="D83" s="218">
        <v>697000</v>
      </c>
      <c r="E83" s="218">
        <v>209000</v>
      </c>
    </row>
    <row r="84" spans="1:5" ht="16.5" thickBot="1">
      <c r="A84" s="360"/>
      <c r="B84" s="243" t="s">
        <v>447</v>
      </c>
      <c r="C84" s="8">
        <v>459000</v>
      </c>
      <c r="D84" s="221">
        <v>459000</v>
      </c>
      <c r="E84" s="221">
        <v>348000</v>
      </c>
    </row>
    <row r="85" spans="1:5" s="161" customFormat="1" ht="21" thickBot="1">
      <c r="A85" s="357" t="s">
        <v>490</v>
      </c>
      <c r="B85" s="358"/>
      <c r="C85" s="242">
        <f>SUM(C81:C84)</f>
        <v>2439000</v>
      </c>
      <c r="D85" s="242">
        <f>SUM(D81:D84)</f>
        <v>2259000</v>
      </c>
      <c r="E85" s="242">
        <f>SUM(E81:E84)</f>
        <v>1635000</v>
      </c>
    </row>
    <row r="86" spans="1:5" s="197" customFormat="1" ht="18.75">
      <c r="A86" s="349" t="s">
        <v>491</v>
      </c>
      <c r="B86" s="350"/>
      <c r="C86" s="214">
        <f>C87+C88</f>
        <v>457000</v>
      </c>
      <c r="D86" s="214">
        <f>D87+D88</f>
        <v>457000</v>
      </c>
      <c r="E86" s="214">
        <f>E87+E88</f>
        <v>384000</v>
      </c>
    </row>
    <row r="87" spans="1:5" s="197" customFormat="1" ht="18.75">
      <c r="A87" s="239"/>
      <c r="B87" s="244" t="s">
        <v>492</v>
      </c>
      <c r="C87" s="224">
        <v>360000</v>
      </c>
      <c r="D87" s="218">
        <v>360000</v>
      </c>
      <c r="E87" s="218">
        <v>302000</v>
      </c>
    </row>
    <row r="88" spans="1:5" ht="16.5" thickBot="1">
      <c r="A88" s="355"/>
      <c r="B88" s="217" t="s">
        <v>447</v>
      </c>
      <c r="C88" s="220">
        <v>97000</v>
      </c>
      <c r="D88" s="221">
        <v>97000</v>
      </c>
      <c r="E88" s="221">
        <v>82000</v>
      </c>
    </row>
    <row r="89" spans="1:5" s="161" customFormat="1" ht="21" thickBot="1">
      <c r="A89" s="356"/>
      <c r="B89" s="247" t="s">
        <v>493</v>
      </c>
      <c r="C89" s="242">
        <f>SUM(C87:C88)</f>
        <v>457000</v>
      </c>
      <c r="D89" s="242">
        <f>SUM(D87:D88)</f>
        <v>457000</v>
      </c>
      <c r="E89" s="242">
        <f>SUM(E87:E88)</f>
        <v>384000</v>
      </c>
    </row>
    <row r="90" spans="1:5" s="161" customFormat="1" ht="35.25" customHeight="1" thickBot="1">
      <c r="A90" s="356"/>
      <c r="B90" s="248" t="s">
        <v>494</v>
      </c>
      <c r="C90" s="242">
        <f>C79+C85+C89</f>
        <v>160353000</v>
      </c>
      <c r="D90" s="242">
        <f>D79+D85+D89</f>
        <v>203046000</v>
      </c>
      <c r="E90" s="242">
        <f>E79+E85+E89</f>
        <v>165041000</v>
      </c>
    </row>
    <row r="91" spans="1:5">
      <c r="A91" s="245"/>
      <c r="B91" s="245"/>
      <c r="C91" s="246"/>
    </row>
    <row r="92" spans="1:5">
      <c r="A92" s="245"/>
      <c r="B92" s="245"/>
    </row>
    <row r="93" spans="1:5">
      <c r="A93" s="245"/>
      <c r="B93" s="245"/>
    </row>
  </sheetData>
  <mergeCells count="18">
    <mergeCell ref="A88:A90"/>
    <mergeCell ref="A66:B66"/>
    <mergeCell ref="A76:B76"/>
    <mergeCell ref="A79:B79"/>
    <mergeCell ref="A80:B80"/>
    <mergeCell ref="A83:A84"/>
    <mergeCell ref="A85:B85"/>
    <mergeCell ref="A86:B86"/>
    <mergeCell ref="A7:B7"/>
    <mergeCell ref="A24:B24"/>
    <mergeCell ref="A28:B28"/>
    <mergeCell ref="A52:B52"/>
    <mergeCell ref="A68:B68"/>
    <mergeCell ref="A3:E3"/>
    <mergeCell ref="A5:B6"/>
    <mergeCell ref="C5:C6"/>
    <mergeCell ref="D5:D6"/>
    <mergeCell ref="E5:E6"/>
  </mergeCells>
  <phoneticPr fontId="6" type="noConversion"/>
  <printOptions horizontalCentered="1"/>
  <pageMargins left="0.23622047244094491" right="0.23622047244094491" top="0.39370078740157483" bottom="0.39370078740157483" header="0.31496062992125984" footer="0.51181102362204722"/>
  <pageSetup paperSize="9" scale="69" orientation="portrait" horizontalDpi="300" verticalDpi="300" r:id="rId1"/>
  <headerFooter alignWithMargins="0"/>
  <rowBreaks count="1" manualBreakCount="1">
    <brk id="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E69"/>
  <sheetViews>
    <sheetView workbookViewId="0">
      <selection activeCell="B8" sqref="B8"/>
    </sheetView>
  </sheetViews>
  <sheetFormatPr defaultRowHeight="15.75"/>
  <cols>
    <col min="1" max="1" width="52.28515625" style="1" customWidth="1"/>
    <col min="2" max="2" width="4.42578125" style="48" customWidth="1"/>
    <col min="3" max="4" width="15.28515625" style="1" customWidth="1"/>
    <col min="5" max="16384" width="9.140625" style="1"/>
  </cols>
  <sheetData>
    <row r="1" spans="1:5" s="12" customFormat="1" ht="12.75">
      <c r="A1" s="12" t="s">
        <v>520</v>
      </c>
      <c r="B1" s="45"/>
    </row>
    <row r="3" spans="1:5" ht="22.5">
      <c r="A3" s="321" t="s">
        <v>32</v>
      </c>
      <c r="B3" s="321"/>
      <c r="C3" s="321"/>
      <c r="D3" s="321"/>
    </row>
    <row r="4" spans="1:5" ht="16.5" thickBot="1">
      <c r="A4" s="22"/>
      <c r="B4" s="38"/>
      <c r="C4" s="22"/>
      <c r="D4" s="89" t="s">
        <v>27</v>
      </c>
    </row>
    <row r="5" spans="1:5" ht="16.5" thickBot="1">
      <c r="A5" s="361" t="s">
        <v>116</v>
      </c>
      <c r="B5" s="362"/>
      <c r="C5" s="362"/>
      <c r="D5" s="363"/>
    </row>
    <row r="6" spans="1:5">
      <c r="A6" s="364" t="s">
        <v>0</v>
      </c>
      <c r="B6" s="39"/>
      <c r="C6" s="366" t="s">
        <v>34</v>
      </c>
      <c r="D6" s="367"/>
    </row>
    <row r="7" spans="1:5" ht="16.5" thickBot="1">
      <c r="A7" s="365"/>
      <c r="B7" s="40"/>
      <c r="C7" s="23" t="s">
        <v>35</v>
      </c>
      <c r="D7" s="24" t="s">
        <v>36</v>
      </c>
    </row>
    <row r="8" spans="1:5">
      <c r="A8" s="18" t="s">
        <v>207</v>
      </c>
      <c r="B8" s="46" t="s">
        <v>117</v>
      </c>
      <c r="C8" s="163">
        <v>0</v>
      </c>
      <c r="D8" s="163">
        <v>0</v>
      </c>
    </row>
    <row r="9" spans="1:5">
      <c r="A9" s="4" t="s">
        <v>208</v>
      </c>
      <c r="B9" s="41" t="s">
        <v>118</v>
      </c>
      <c r="C9" s="162">
        <v>0</v>
      </c>
      <c r="D9" s="162">
        <v>0</v>
      </c>
      <c r="E9" s="25"/>
    </row>
    <row r="10" spans="1:5">
      <c r="A10" s="4" t="s">
        <v>209</v>
      </c>
      <c r="B10" s="41" t="s">
        <v>119</v>
      </c>
      <c r="C10" s="162">
        <v>127</v>
      </c>
      <c r="D10" s="162">
        <v>544</v>
      </c>
    </row>
    <row r="11" spans="1:5">
      <c r="A11" s="26" t="s">
        <v>120</v>
      </c>
      <c r="B11" s="41" t="s">
        <v>121</v>
      </c>
      <c r="C11" s="162">
        <v>845</v>
      </c>
      <c r="D11" s="162">
        <v>4296</v>
      </c>
    </row>
    <row r="12" spans="1:5">
      <c r="A12" s="26" t="s">
        <v>210</v>
      </c>
      <c r="B12" s="41" t="s">
        <v>122</v>
      </c>
      <c r="C12" s="162">
        <v>0</v>
      </c>
      <c r="D12" s="162">
        <v>0</v>
      </c>
    </row>
    <row r="13" spans="1:5" ht="16.5" thickBot="1">
      <c r="A13" s="26" t="s">
        <v>211</v>
      </c>
      <c r="B13" s="41" t="s">
        <v>123</v>
      </c>
      <c r="C13" s="162">
        <v>0</v>
      </c>
      <c r="D13" s="162">
        <v>0</v>
      </c>
    </row>
    <row r="14" spans="1:5" ht="16.5" thickBot="1">
      <c r="A14" s="27" t="s">
        <v>124</v>
      </c>
      <c r="B14" s="43" t="s">
        <v>125</v>
      </c>
      <c r="C14" s="166">
        <f>SUM(C8:C13)</f>
        <v>972</v>
      </c>
      <c r="D14" s="166">
        <f>SUM(D8:D13)</f>
        <v>4840</v>
      </c>
    </row>
    <row r="15" spans="1:5">
      <c r="A15" s="26" t="s">
        <v>212</v>
      </c>
      <c r="B15" s="41" t="s">
        <v>126</v>
      </c>
      <c r="C15" s="162">
        <v>941321</v>
      </c>
      <c r="D15" s="162">
        <v>1080652</v>
      </c>
    </row>
    <row r="16" spans="1:5">
      <c r="A16" s="26" t="s">
        <v>213</v>
      </c>
      <c r="B16" s="41" t="s">
        <v>127</v>
      </c>
      <c r="C16" s="162">
        <v>9092</v>
      </c>
      <c r="D16" s="162">
        <v>14236</v>
      </c>
    </row>
    <row r="17" spans="1:4">
      <c r="A17" s="26" t="s">
        <v>214</v>
      </c>
      <c r="B17" s="41" t="s">
        <v>128</v>
      </c>
      <c r="C17" s="162">
        <v>0</v>
      </c>
      <c r="D17" s="162">
        <v>0</v>
      </c>
    </row>
    <row r="18" spans="1:4">
      <c r="A18" s="26" t="s">
        <v>129</v>
      </c>
      <c r="B18" s="41" t="s">
        <v>130</v>
      </c>
      <c r="C18" s="162">
        <v>0</v>
      </c>
      <c r="D18" s="162">
        <v>0</v>
      </c>
    </row>
    <row r="19" spans="1:4">
      <c r="A19" s="26" t="s">
        <v>215</v>
      </c>
      <c r="B19" s="41" t="s">
        <v>131</v>
      </c>
      <c r="C19" s="162">
        <v>107793</v>
      </c>
      <c r="D19" s="162">
        <v>12295</v>
      </c>
    </row>
    <row r="20" spans="1:4">
      <c r="A20" s="26" t="s">
        <v>216</v>
      </c>
      <c r="B20" s="41" t="s">
        <v>132</v>
      </c>
      <c r="C20" s="162">
        <v>0</v>
      </c>
      <c r="D20" s="162">
        <v>0</v>
      </c>
    </row>
    <row r="21" spans="1:4">
      <c r="A21" s="26" t="s">
        <v>217</v>
      </c>
      <c r="B21" s="41" t="s">
        <v>133</v>
      </c>
      <c r="C21" s="162">
        <v>0</v>
      </c>
      <c r="D21" s="162">
        <v>0</v>
      </c>
    </row>
    <row r="22" spans="1:4" ht="16.5" thickBot="1">
      <c r="A22" s="26" t="s">
        <v>218</v>
      </c>
      <c r="B22" s="41" t="s">
        <v>134</v>
      </c>
      <c r="C22" s="162">
        <v>0</v>
      </c>
      <c r="D22" s="162">
        <v>0</v>
      </c>
    </row>
    <row r="23" spans="1:4" ht="16.5" thickBot="1">
      <c r="A23" s="27" t="s">
        <v>135</v>
      </c>
      <c r="B23" s="43" t="s">
        <v>136</v>
      </c>
      <c r="C23" s="166">
        <f>SUM(C15:C22)</f>
        <v>1058206</v>
      </c>
      <c r="D23" s="166">
        <f>SUM(D15:D22)</f>
        <v>1107183</v>
      </c>
    </row>
    <row r="24" spans="1:4">
      <c r="A24" s="26" t="s">
        <v>219</v>
      </c>
      <c r="B24" s="41" t="s">
        <v>137</v>
      </c>
      <c r="C24" s="162">
        <v>63683</v>
      </c>
      <c r="D24" s="162">
        <v>71478</v>
      </c>
    </row>
    <row r="25" spans="1:4">
      <c r="A25" s="26" t="s">
        <v>220</v>
      </c>
      <c r="B25" s="41" t="s">
        <v>138</v>
      </c>
      <c r="C25" s="162">
        <v>0</v>
      </c>
      <c r="D25" s="162">
        <v>0</v>
      </c>
    </row>
    <row r="26" spans="1:4">
      <c r="A26" s="26" t="s">
        <v>139</v>
      </c>
      <c r="B26" s="41" t="s">
        <v>140</v>
      </c>
      <c r="C26" s="162">
        <v>567</v>
      </c>
      <c r="D26" s="162">
        <v>405</v>
      </c>
    </row>
    <row r="27" spans="1:4">
      <c r="A27" s="26" t="s">
        <v>141</v>
      </c>
      <c r="B27" s="41" t="s">
        <v>142</v>
      </c>
      <c r="C27" s="162">
        <v>0</v>
      </c>
      <c r="D27" s="162">
        <v>0</v>
      </c>
    </row>
    <row r="28" spans="1:4">
      <c r="A28" s="26" t="s">
        <v>143</v>
      </c>
      <c r="B28" s="41" t="s">
        <v>144</v>
      </c>
      <c r="C28" s="162">
        <v>0</v>
      </c>
      <c r="D28" s="162">
        <v>0</v>
      </c>
    </row>
    <row r="29" spans="1:4" ht="16.5" thickBot="1">
      <c r="A29" s="26" t="s">
        <v>221</v>
      </c>
      <c r="B29" s="41" t="s">
        <v>145</v>
      </c>
      <c r="C29" s="162">
        <v>0</v>
      </c>
      <c r="D29" s="162">
        <v>0</v>
      </c>
    </row>
    <row r="30" spans="1:4" ht="16.5" thickBot="1">
      <c r="A30" s="27" t="s">
        <v>222</v>
      </c>
      <c r="B30" s="43" t="s">
        <v>146</v>
      </c>
      <c r="C30" s="166">
        <f>SUM(C24:C29)</f>
        <v>64250</v>
      </c>
      <c r="D30" s="166">
        <f>SUM(D24:D29)</f>
        <v>71883</v>
      </c>
    </row>
    <row r="31" spans="1:4">
      <c r="A31" s="26" t="s">
        <v>223</v>
      </c>
      <c r="B31" s="41" t="s">
        <v>147</v>
      </c>
      <c r="C31" s="162">
        <v>26989</v>
      </c>
      <c r="D31" s="162">
        <v>143957</v>
      </c>
    </row>
    <row r="32" spans="1:4">
      <c r="A32" s="26" t="s">
        <v>224</v>
      </c>
      <c r="B32" s="41" t="s">
        <v>148</v>
      </c>
      <c r="C32" s="162">
        <v>0</v>
      </c>
      <c r="D32" s="162">
        <v>0</v>
      </c>
    </row>
    <row r="33" spans="1:4">
      <c r="A33" s="26" t="s">
        <v>149</v>
      </c>
      <c r="B33" s="41" t="s">
        <v>150</v>
      </c>
      <c r="C33" s="162">
        <v>0</v>
      </c>
      <c r="D33" s="162">
        <v>56454</v>
      </c>
    </row>
    <row r="34" spans="1:4">
      <c r="A34" s="26" t="s">
        <v>151</v>
      </c>
      <c r="B34" s="41" t="s">
        <v>152</v>
      </c>
      <c r="C34" s="162">
        <v>0</v>
      </c>
      <c r="D34" s="162">
        <v>0</v>
      </c>
    </row>
    <row r="35" spans="1:4" ht="32.25" thickBot="1">
      <c r="A35" s="31" t="s">
        <v>225</v>
      </c>
      <c r="B35" s="41" t="s">
        <v>153</v>
      </c>
      <c r="C35" s="162">
        <v>0</v>
      </c>
      <c r="D35" s="162">
        <v>0</v>
      </c>
    </row>
    <row r="36" spans="1:4" ht="16.5" thickBot="1">
      <c r="A36" s="27" t="s">
        <v>154</v>
      </c>
      <c r="B36" s="43" t="s">
        <v>155</v>
      </c>
      <c r="C36" s="166">
        <f>SUM(C31:C35)</f>
        <v>26989</v>
      </c>
      <c r="D36" s="166">
        <f>SUM(D31:D35)</f>
        <v>200411</v>
      </c>
    </row>
    <row r="37" spans="1:4" ht="34.5" customHeight="1" thickBot="1">
      <c r="A37" s="32" t="s">
        <v>226</v>
      </c>
      <c r="B37" s="42" t="s">
        <v>156</v>
      </c>
      <c r="C37" s="140">
        <f>SUM(C36,C30,C23,C14)</f>
        <v>1150417</v>
      </c>
      <c r="D37" s="140">
        <f>SUM(D36,D30,D23,D14)</f>
        <v>1384317</v>
      </c>
    </row>
    <row r="38" spans="1:4">
      <c r="A38" s="26" t="s">
        <v>157</v>
      </c>
      <c r="B38" s="41" t="s">
        <v>158</v>
      </c>
      <c r="C38" s="162">
        <v>0</v>
      </c>
      <c r="D38" s="162">
        <v>0</v>
      </c>
    </row>
    <row r="39" spans="1:4">
      <c r="A39" s="26" t="s">
        <v>228</v>
      </c>
      <c r="B39" s="41" t="s">
        <v>159</v>
      </c>
      <c r="C39" s="162">
        <v>0</v>
      </c>
      <c r="D39" s="162">
        <v>0</v>
      </c>
    </row>
    <row r="40" spans="1:4">
      <c r="A40" s="26" t="s">
        <v>229</v>
      </c>
      <c r="B40" s="41" t="s">
        <v>160</v>
      </c>
      <c r="C40" s="162">
        <v>0</v>
      </c>
      <c r="D40" s="162">
        <v>0</v>
      </c>
    </row>
    <row r="41" spans="1:4">
      <c r="A41" s="26" t="s">
        <v>161</v>
      </c>
      <c r="B41" s="41" t="s">
        <v>162</v>
      </c>
      <c r="C41" s="162">
        <v>0</v>
      </c>
      <c r="D41" s="162">
        <v>0</v>
      </c>
    </row>
    <row r="42" spans="1:4">
      <c r="A42" s="26" t="s">
        <v>230</v>
      </c>
      <c r="B42" s="41" t="s">
        <v>163</v>
      </c>
      <c r="C42" s="162">
        <v>223</v>
      </c>
      <c r="D42" s="162">
        <v>112</v>
      </c>
    </row>
    <row r="43" spans="1:4" ht="16.5" thickBot="1">
      <c r="A43" s="26" t="s">
        <v>231</v>
      </c>
      <c r="B43" s="41" t="s">
        <v>164</v>
      </c>
      <c r="C43" s="162">
        <v>0</v>
      </c>
      <c r="D43" s="162">
        <v>0</v>
      </c>
    </row>
    <row r="44" spans="1:4" ht="16.5" thickBot="1">
      <c r="A44" s="27" t="s">
        <v>232</v>
      </c>
      <c r="B44" s="43" t="s">
        <v>165</v>
      </c>
      <c r="C44" s="166">
        <f>SUM(C38:C43)</f>
        <v>223</v>
      </c>
      <c r="D44" s="166">
        <f>SUM(D38:D43)</f>
        <v>112</v>
      </c>
    </row>
    <row r="45" spans="1:4">
      <c r="A45" s="26" t="s">
        <v>233</v>
      </c>
      <c r="B45" s="41" t="s">
        <v>166</v>
      </c>
      <c r="C45" s="162">
        <v>138</v>
      </c>
      <c r="D45" s="162">
        <v>430</v>
      </c>
    </row>
    <row r="46" spans="1:4">
      <c r="A46" s="26" t="s">
        <v>167</v>
      </c>
      <c r="B46" s="41" t="s">
        <v>168</v>
      </c>
      <c r="C46" s="162">
        <v>6214</v>
      </c>
      <c r="D46" s="162">
        <v>11751</v>
      </c>
    </row>
    <row r="47" spans="1:4">
      <c r="A47" s="26" t="s">
        <v>234</v>
      </c>
      <c r="B47" s="41" t="s">
        <v>169</v>
      </c>
      <c r="C47" s="162">
        <v>0</v>
      </c>
      <c r="D47" s="162">
        <v>13710</v>
      </c>
    </row>
    <row r="48" spans="1:4">
      <c r="A48" s="26" t="s">
        <v>170</v>
      </c>
      <c r="B48" s="41" t="s">
        <v>171</v>
      </c>
      <c r="C48" s="162">
        <v>0</v>
      </c>
      <c r="D48" s="162">
        <v>850</v>
      </c>
    </row>
    <row r="49" spans="1:4">
      <c r="A49" s="26" t="s">
        <v>172</v>
      </c>
      <c r="B49" s="41" t="s">
        <v>173</v>
      </c>
      <c r="C49" s="162">
        <v>0</v>
      </c>
      <c r="D49" s="162">
        <v>0</v>
      </c>
    </row>
    <row r="50" spans="1:4">
      <c r="A50" s="26" t="s">
        <v>174</v>
      </c>
      <c r="B50" s="41" t="s">
        <v>175</v>
      </c>
      <c r="C50" s="162">
        <v>0</v>
      </c>
      <c r="D50" s="162">
        <v>850</v>
      </c>
    </row>
    <row r="51" spans="1:4">
      <c r="A51" s="26" t="s">
        <v>176</v>
      </c>
      <c r="B51" s="41" t="s">
        <v>177</v>
      </c>
      <c r="C51" s="162">
        <v>0</v>
      </c>
      <c r="D51" s="162">
        <v>0</v>
      </c>
    </row>
    <row r="52" spans="1:4">
      <c r="A52" s="26" t="s">
        <v>178</v>
      </c>
      <c r="B52" s="41" t="s">
        <v>179</v>
      </c>
      <c r="C52" s="162">
        <v>0</v>
      </c>
      <c r="D52" s="162">
        <v>0</v>
      </c>
    </row>
    <row r="53" spans="1:4" ht="16.5" thickBot="1">
      <c r="A53" s="26" t="s">
        <v>180</v>
      </c>
      <c r="B53" s="41" t="s">
        <v>181</v>
      </c>
      <c r="C53" s="162">
        <v>0</v>
      </c>
      <c r="D53" s="162">
        <v>0</v>
      </c>
    </row>
    <row r="54" spans="1:4" ht="16.5" thickBot="1">
      <c r="A54" s="27" t="s">
        <v>182</v>
      </c>
      <c r="B54" s="43" t="s">
        <v>183</v>
      </c>
      <c r="C54" s="165">
        <f>SUM(C45,C46,C47,C48)</f>
        <v>6352</v>
      </c>
      <c r="D54" s="165">
        <f>SUM(D45,D46,D47,D48)</f>
        <v>26741</v>
      </c>
    </row>
    <row r="55" spans="1:4">
      <c r="A55" s="26" t="s">
        <v>184</v>
      </c>
      <c r="B55" s="41" t="s">
        <v>185</v>
      </c>
      <c r="C55" s="162">
        <v>0</v>
      </c>
      <c r="D55" s="162">
        <v>0</v>
      </c>
    </row>
    <row r="56" spans="1:4" ht="16.5" thickBot="1">
      <c r="A56" s="26" t="s">
        <v>235</v>
      </c>
      <c r="B56" s="41" t="s">
        <v>186</v>
      </c>
      <c r="C56" s="162">
        <v>0</v>
      </c>
      <c r="D56" s="162">
        <v>0</v>
      </c>
    </row>
    <row r="57" spans="1:4" ht="16.5" thickBot="1">
      <c r="A57" s="27" t="s">
        <v>187</v>
      </c>
      <c r="B57" s="43" t="s">
        <v>188</v>
      </c>
      <c r="C57" s="166">
        <f>SUM(C55:C56)</f>
        <v>0</v>
      </c>
      <c r="D57" s="166">
        <f>SUM(D55:D56)</f>
        <v>0</v>
      </c>
    </row>
    <row r="58" spans="1:4">
      <c r="A58" s="26" t="s">
        <v>189</v>
      </c>
      <c r="B58" s="41" t="s">
        <v>190</v>
      </c>
      <c r="C58" s="162">
        <v>0</v>
      </c>
      <c r="D58" s="162">
        <v>0</v>
      </c>
    </row>
    <row r="59" spans="1:4">
      <c r="A59" s="26" t="s">
        <v>236</v>
      </c>
      <c r="B59" s="41" t="s">
        <v>191</v>
      </c>
      <c r="C59" s="162">
        <v>88951</v>
      </c>
      <c r="D59" s="162">
        <v>78957</v>
      </c>
    </row>
    <row r="60" spans="1:4">
      <c r="A60" s="26" t="s">
        <v>192</v>
      </c>
      <c r="B60" s="41" t="s">
        <v>193</v>
      </c>
      <c r="C60" s="162">
        <v>0</v>
      </c>
      <c r="D60" s="162">
        <v>0</v>
      </c>
    </row>
    <row r="61" spans="1:4" ht="16.5" thickBot="1">
      <c r="A61" s="26" t="s">
        <v>194</v>
      </c>
      <c r="B61" s="41" t="s">
        <v>195</v>
      </c>
      <c r="C61" s="162">
        <v>0</v>
      </c>
      <c r="D61" s="162">
        <v>0</v>
      </c>
    </row>
    <row r="62" spans="1:4" ht="16.5" thickBot="1">
      <c r="A62" s="27" t="s">
        <v>196</v>
      </c>
      <c r="B62" s="43" t="s">
        <v>197</v>
      </c>
      <c r="C62" s="166">
        <f>SUM(C58:C61)</f>
        <v>88951</v>
      </c>
      <c r="D62" s="166">
        <f>SUM(D58:D61)</f>
        <v>78957</v>
      </c>
    </row>
    <row r="63" spans="1:4">
      <c r="A63" s="26" t="s">
        <v>237</v>
      </c>
      <c r="B63" s="41" t="s">
        <v>198</v>
      </c>
      <c r="C63" s="162">
        <v>8825</v>
      </c>
      <c r="D63" s="162">
        <v>973</v>
      </c>
    </row>
    <row r="64" spans="1:4">
      <c r="A64" s="26" t="s">
        <v>238</v>
      </c>
      <c r="B64" s="41" t="s">
        <v>199</v>
      </c>
      <c r="C64" s="162">
        <v>0</v>
      </c>
      <c r="D64" s="162">
        <v>0</v>
      </c>
    </row>
    <row r="65" spans="1:4">
      <c r="A65" s="26" t="s">
        <v>239</v>
      </c>
      <c r="B65" s="41" t="s">
        <v>200</v>
      </c>
      <c r="C65" s="162">
        <v>0</v>
      </c>
      <c r="D65" s="162">
        <v>0</v>
      </c>
    </row>
    <row r="66" spans="1:4" ht="16.5" thickBot="1">
      <c r="A66" s="26" t="s">
        <v>240</v>
      </c>
      <c r="B66" s="41" t="s">
        <v>201</v>
      </c>
      <c r="C66" s="162">
        <v>0</v>
      </c>
      <c r="D66" s="162">
        <v>0</v>
      </c>
    </row>
    <row r="67" spans="1:4" ht="16.5" thickBot="1">
      <c r="A67" s="27" t="s">
        <v>202</v>
      </c>
      <c r="B67" s="43" t="s">
        <v>203</v>
      </c>
      <c r="C67" s="166">
        <f>SUM(C63:C66)</f>
        <v>8825</v>
      </c>
      <c r="D67" s="166">
        <f>SUM(D63:D66)</f>
        <v>973</v>
      </c>
    </row>
    <row r="68" spans="1:4" ht="34.5" customHeight="1" thickBot="1">
      <c r="A68" s="32" t="s">
        <v>227</v>
      </c>
      <c r="B68" s="42" t="s">
        <v>204</v>
      </c>
      <c r="C68" s="140">
        <f>SUM(C67,C62,C57,C54,C44)</f>
        <v>104351</v>
      </c>
      <c r="D68" s="140">
        <f>SUM(D67,D62,D57,D54,D44)</f>
        <v>106783</v>
      </c>
    </row>
    <row r="69" spans="1:4" ht="24.75" customHeight="1" thickBot="1">
      <c r="A69" s="28" t="s">
        <v>205</v>
      </c>
      <c r="B69" s="47" t="s">
        <v>206</v>
      </c>
      <c r="C69" s="30">
        <f>SUM(C68,C37)</f>
        <v>1254768</v>
      </c>
      <c r="D69" s="30">
        <f>SUM(D68,D37)</f>
        <v>1491100</v>
      </c>
    </row>
  </sheetData>
  <mergeCells count="4">
    <mergeCell ref="A3:D3"/>
    <mergeCell ref="A5:D5"/>
    <mergeCell ref="A6:A7"/>
    <mergeCell ref="C6:D6"/>
  </mergeCells>
  <phoneticPr fontId="6" type="noConversion"/>
  <printOptions horizontalCentered="1"/>
  <pageMargins left="0.78740157480314965" right="0.78740157480314965" top="0.23622047244094491" bottom="0.27559055118110237" header="0.19685039370078741" footer="0.19685039370078741"/>
  <pageSetup paperSize="9" scale="7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7"/>
  <sheetViews>
    <sheetView workbookViewId="0">
      <selection activeCell="G66" sqref="G66"/>
    </sheetView>
  </sheetViews>
  <sheetFormatPr defaultRowHeight="15.75"/>
  <cols>
    <col min="1" max="1" width="49.42578125" style="1" bestFit="1" customWidth="1"/>
    <col min="2" max="2" width="3.5703125" style="38" bestFit="1" customWidth="1"/>
    <col min="3" max="3" width="13.5703125" style="1" customWidth="1"/>
    <col min="4" max="4" width="14.140625" style="1" bestFit="1" customWidth="1"/>
    <col min="5" max="16384" width="9.140625" style="1"/>
  </cols>
  <sheetData>
    <row r="1" spans="1:4" s="12" customFormat="1" ht="12.75">
      <c r="A1" s="12" t="s">
        <v>521</v>
      </c>
      <c r="B1" s="49"/>
    </row>
    <row r="3" spans="1:4" ht="22.5">
      <c r="A3" s="321" t="s">
        <v>32</v>
      </c>
      <c r="B3" s="321"/>
      <c r="C3" s="321"/>
      <c r="D3" s="321"/>
    </row>
    <row r="4" spans="1:4" ht="12.75" customHeight="1" thickBot="1">
      <c r="A4" s="22"/>
      <c r="C4" s="22"/>
      <c r="D4" s="89" t="s">
        <v>27</v>
      </c>
    </row>
    <row r="5" spans="1:4" ht="16.5" thickBot="1">
      <c r="A5" s="368" t="s">
        <v>33</v>
      </c>
      <c r="B5" s="369"/>
      <c r="C5" s="369"/>
      <c r="D5" s="370"/>
    </row>
    <row r="6" spans="1:4">
      <c r="A6" s="364" t="s">
        <v>0</v>
      </c>
      <c r="B6" s="39"/>
      <c r="C6" s="366" t="s">
        <v>34</v>
      </c>
      <c r="D6" s="367"/>
    </row>
    <row r="7" spans="1:4" ht="16.5" thickBot="1">
      <c r="A7" s="365"/>
      <c r="B7" s="40"/>
      <c r="C7" s="23" t="s">
        <v>35</v>
      </c>
      <c r="D7" s="24" t="s">
        <v>36</v>
      </c>
    </row>
    <row r="8" spans="1:4">
      <c r="A8" s="33" t="s">
        <v>37</v>
      </c>
      <c r="B8" s="41" t="s">
        <v>38</v>
      </c>
      <c r="C8" s="162">
        <v>857924</v>
      </c>
      <c r="D8" s="162">
        <v>857924</v>
      </c>
    </row>
    <row r="9" spans="1:4">
      <c r="A9" s="33" t="s">
        <v>39</v>
      </c>
      <c r="B9" s="41" t="s">
        <v>40</v>
      </c>
      <c r="C9" s="162">
        <v>285791</v>
      </c>
      <c r="D9" s="162">
        <v>540308</v>
      </c>
    </row>
    <row r="10" spans="1:4" ht="16.5" thickBot="1">
      <c r="A10" s="33" t="s">
        <v>41</v>
      </c>
      <c r="B10" s="41" t="s">
        <v>42</v>
      </c>
      <c r="C10" s="162">
        <v>0</v>
      </c>
      <c r="D10" s="162">
        <v>0</v>
      </c>
    </row>
    <row r="11" spans="1:4" ht="24.75" customHeight="1" thickBot="1">
      <c r="A11" s="34" t="s">
        <v>43</v>
      </c>
      <c r="B11" s="42" t="s">
        <v>44</v>
      </c>
      <c r="C11" s="140">
        <f>SUM(C8:C10)</f>
        <v>1143715</v>
      </c>
      <c r="D11" s="140">
        <f>SUM(D8:D10)</f>
        <v>1398232</v>
      </c>
    </row>
    <row r="12" spans="1:4">
      <c r="A12" s="33" t="s">
        <v>45</v>
      </c>
      <c r="B12" s="41" t="s">
        <v>46</v>
      </c>
      <c r="C12" s="162">
        <v>97155</v>
      </c>
      <c r="D12" s="162">
        <v>84069</v>
      </c>
    </row>
    <row r="13" spans="1:4">
      <c r="A13" s="33" t="s">
        <v>241</v>
      </c>
      <c r="B13" s="41" t="s">
        <v>47</v>
      </c>
      <c r="C13" s="162">
        <v>97155</v>
      </c>
      <c r="D13" s="162">
        <v>77889</v>
      </c>
    </row>
    <row r="14" spans="1:4">
      <c r="A14" s="33" t="s">
        <v>242</v>
      </c>
      <c r="B14" s="41" t="s">
        <v>48</v>
      </c>
      <c r="C14" s="162">
        <v>0</v>
      </c>
      <c r="D14" s="162">
        <v>6180</v>
      </c>
    </row>
    <row r="15" spans="1:4">
      <c r="A15" s="33" t="s">
        <v>49</v>
      </c>
      <c r="B15" s="41" t="s">
        <v>50</v>
      </c>
      <c r="C15" s="162">
        <v>0</v>
      </c>
      <c r="D15" s="162">
        <v>-5371</v>
      </c>
    </row>
    <row r="16" spans="1:4">
      <c r="A16" s="33" t="s">
        <v>51</v>
      </c>
      <c r="B16" s="41" t="s">
        <v>52</v>
      </c>
      <c r="C16" s="162">
        <v>0</v>
      </c>
      <c r="D16" s="162">
        <v>0</v>
      </c>
    </row>
    <row r="17" spans="1:4">
      <c r="A17" s="33" t="s">
        <v>53</v>
      </c>
      <c r="B17" s="41" t="s">
        <v>54</v>
      </c>
      <c r="C17" s="162">
        <v>0</v>
      </c>
      <c r="D17" s="162">
        <v>0</v>
      </c>
    </row>
    <row r="18" spans="1:4" ht="16.5" thickBot="1">
      <c r="A18" s="33" t="s">
        <v>55</v>
      </c>
      <c r="B18" s="41" t="s">
        <v>56</v>
      </c>
      <c r="C18" s="162">
        <v>0</v>
      </c>
      <c r="D18" s="162">
        <v>0</v>
      </c>
    </row>
    <row r="19" spans="1:4" ht="16.5" thickBot="1">
      <c r="A19" s="35" t="s">
        <v>57</v>
      </c>
      <c r="B19" s="43" t="s">
        <v>58</v>
      </c>
      <c r="C19" s="167">
        <f>SUM(C12,C15:C18)</f>
        <v>97155</v>
      </c>
      <c r="D19" s="167">
        <f>SUM(D12,D15:D18)</f>
        <v>78698</v>
      </c>
    </row>
    <row r="20" spans="1:4">
      <c r="A20" s="33" t="s">
        <v>59</v>
      </c>
      <c r="B20" s="41" t="s">
        <v>60</v>
      </c>
      <c r="C20" s="162">
        <v>0</v>
      </c>
      <c r="D20" s="162">
        <v>0</v>
      </c>
    </row>
    <row r="21" spans="1:4">
      <c r="A21" s="33" t="s">
        <v>243</v>
      </c>
      <c r="B21" s="41" t="s">
        <v>61</v>
      </c>
      <c r="C21" s="162">
        <v>0</v>
      </c>
      <c r="D21" s="162">
        <v>0</v>
      </c>
    </row>
    <row r="22" spans="1:4">
      <c r="A22" s="33" t="s">
        <v>244</v>
      </c>
      <c r="B22" s="41" t="s">
        <v>62</v>
      </c>
      <c r="C22" s="162">
        <v>0</v>
      </c>
      <c r="D22" s="162">
        <v>0</v>
      </c>
    </row>
    <row r="23" spans="1:4">
      <c r="A23" s="33" t="s">
        <v>245</v>
      </c>
      <c r="B23" s="41" t="s">
        <v>63</v>
      </c>
      <c r="C23" s="162">
        <v>0</v>
      </c>
      <c r="D23" s="162">
        <v>0</v>
      </c>
    </row>
    <row r="24" spans="1:4">
      <c r="A24" s="33" t="s">
        <v>246</v>
      </c>
      <c r="B24" s="41" t="s">
        <v>64</v>
      </c>
      <c r="C24" s="162">
        <v>0</v>
      </c>
      <c r="D24" s="162">
        <v>0</v>
      </c>
    </row>
    <row r="25" spans="1:4" ht="16.5" thickBot="1">
      <c r="A25" s="33" t="s">
        <v>247</v>
      </c>
      <c r="B25" s="41" t="s">
        <v>65</v>
      </c>
      <c r="C25" s="162">
        <v>0</v>
      </c>
      <c r="D25" s="162">
        <v>0</v>
      </c>
    </row>
    <row r="26" spans="1:4" ht="16.5" thickBot="1">
      <c r="A26" s="35" t="s">
        <v>66</v>
      </c>
      <c r="B26" s="43" t="s">
        <v>67</v>
      </c>
      <c r="C26" s="167">
        <f>SUM(C20,C23,C24,C25)</f>
        <v>0</v>
      </c>
      <c r="D26" s="167">
        <f>SUM(D20,D23,D24,D25)</f>
        <v>0</v>
      </c>
    </row>
    <row r="27" spans="1:4" ht="24.75" customHeight="1" thickBot="1">
      <c r="A27" s="34" t="s">
        <v>68</v>
      </c>
      <c r="B27" s="42" t="s">
        <v>69</v>
      </c>
      <c r="C27" s="168">
        <f>SUM(C26,C19)</f>
        <v>97155</v>
      </c>
      <c r="D27" s="168">
        <f>SUM(D26,D19)</f>
        <v>78698</v>
      </c>
    </row>
    <row r="28" spans="1:4">
      <c r="A28" s="33" t="s">
        <v>248</v>
      </c>
      <c r="B28" s="41" t="s">
        <v>70</v>
      </c>
      <c r="C28" s="162">
        <v>0</v>
      </c>
      <c r="D28" s="162">
        <v>0</v>
      </c>
    </row>
    <row r="29" spans="1:4">
      <c r="A29" s="33" t="s">
        <v>249</v>
      </c>
      <c r="B29" s="41" t="s">
        <v>71</v>
      </c>
      <c r="C29" s="162">
        <v>0</v>
      </c>
      <c r="D29" s="162">
        <v>0</v>
      </c>
    </row>
    <row r="30" spans="1:4">
      <c r="A30" s="33" t="s">
        <v>250</v>
      </c>
      <c r="B30" s="41" t="s">
        <v>72</v>
      </c>
      <c r="C30" s="162">
        <v>0</v>
      </c>
      <c r="D30" s="162">
        <v>0</v>
      </c>
    </row>
    <row r="31" spans="1:4">
      <c r="A31" s="33" t="s">
        <v>251</v>
      </c>
      <c r="B31" s="41" t="s">
        <v>73</v>
      </c>
      <c r="C31" s="162">
        <v>0</v>
      </c>
      <c r="D31" s="162">
        <v>0</v>
      </c>
    </row>
    <row r="32" spans="1:4">
      <c r="A32" s="33" t="s">
        <v>252</v>
      </c>
      <c r="B32" s="41" t="s">
        <v>74</v>
      </c>
      <c r="C32" s="162">
        <v>0</v>
      </c>
      <c r="D32" s="162">
        <v>0</v>
      </c>
    </row>
    <row r="33" spans="1:4" ht="16.5" thickBot="1">
      <c r="A33" s="33" t="s">
        <v>253</v>
      </c>
      <c r="B33" s="41" t="s">
        <v>75</v>
      </c>
      <c r="C33" s="162">
        <v>0</v>
      </c>
      <c r="D33" s="162">
        <v>0</v>
      </c>
    </row>
    <row r="34" spans="1:4" ht="16.5" thickBot="1">
      <c r="A34" s="35" t="s">
        <v>76</v>
      </c>
      <c r="B34" s="43" t="s">
        <v>77</v>
      </c>
      <c r="C34" s="167">
        <f>SUM(C28:C33)</f>
        <v>0</v>
      </c>
      <c r="D34" s="167">
        <f>SUM(D28:D33)</f>
        <v>0</v>
      </c>
    </row>
    <row r="35" spans="1:4">
      <c r="A35" s="33" t="s">
        <v>254</v>
      </c>
      <c r="B35" s="41" t="s">
        <v>78</v>
      </c>
      <c r="C35" s="162">
        <v>0</v>
      </c>
      <c r="D35" s="162">
        <v>0</v>
      </c>
    </row>
    <row r="36" spans="1:4">
      <c r="A36" s="33" t="s">
        <v>255</v>
      </c>
      <c r="B36" s="41" t="s">
        <v>79</v>
      </c>
      <c r="C36" s="162">
        <v>0</v>
      </c>
      <c r="D36" s="162">
        <v>0</v>
      </c>
    </row>
    <row r="37" spans="1:4">
      <c r="A37" s="33" t="s">
        <v>256</v>
      </c>
      <c r="B37" s="41" t="s">
        <v>80</v>
      </c>
      <c r="C37" s="162">
        <v>1784</v>
      </c>
      <c r="D37" s="162">
        <v>11095</v>
      </c>
    </row>
    <row r="38" spans="1:4">
      <c r="A38" s="33" t="s">
        <v>257</v>
      </c>
      <c r="B38" s="41" t="s">
        <v>81</v>
      </c>
      <c r="C38" s="162">
        <v>1784</v>
      </c>
      <c r="D38" s="162">
        <v>8889</v>
      </c>
    </row>
    <row r="39" spans="1:4">
      <c r="A39" s="33" t="s">
        <v>258</v>
      </c>
      <c r="B39" s="41" t="s">
        <v>82</v>
      </c>
      <c r="C39" s="162">
        <v>0</v>
      </c>
      <c r="D39" s="162">
        <v>2206</v>
      </c>
    </row>
    <row r="40" spans="1:4">
      <c r="A40" s="33" t="s">
        <v>259</v>
      </c>
      <c r="B40" s="41" t="s">
        <v>83</v>
      </c>
      <c r="C40" s="164">
        <v>11493</v>
      </c>
      <c r="D40" s="164">
        <v>1843</v>
      </c>
    </row>
    <row r="41" spans="1:4">
      <c r="A41" s="33" t="s">
        <v>84</v>
      </c>
      <c r="B41" s="41" t="s">
        <v>85</v>
      </c>
      <c r="C41" s="162">
        <v>0</v>
      </c>
      <c r="D41" s="162">
        <v>0</v>
      </c>
    </row>
    <row r="42" spans="1:4">
      <c r="A42" s="33" t="s">
        <v>260</v>
      </c>
      <c r="B42" s="41" t="s">
        <v>86</v>
      </c>
      <c r="C42" s="162">
        <v>0</v>
      </c>
      <c r="D42" s="162">
        <v>0</v>
      </c>
    </row>
    <row r="43" spans="1:4">
      <c r="A43" s="33" t="s">
        <v>261</v>
      </c>
      <c r="B43" s="41" t="s">
        <v>87</v>
      </c>
      <c r="C43" s="162">
        <v>0</v>
      </c>
      <c r="D43" s="162">
        <v>0</v>
      </c>
    </row>
    <row r="44" spans="1:4">
      <c r="A44" s="33" t="s">
        <v>262</v>
      </c>
      <c r="B44" s="41" t="s">
        <v>88</v>
      </c>
      <c r="C44" s="162">
        <v>0</v>
      </c>
      <c r="D44" s="162">
        <v>0</v>
      </c>
    </row>
    <row r="45" spans="1:4">
      <c r="A45" s="33" t="s">
        <v>89</v>
      </c>
      <c r="B45" s="41" t="s">
        <v>90</v>
      </c>
      <c r="C45" s="162">
        <v>0</v>
      </c>
      <c r="D45" s="162">
        <v>0</v>
      </c>
    </row>
    <row r="46" spans="1:4">
      <c r="A46" s="33" t="s">
        <v>263</v>
      </c>
      <c r="B46" s="41" t="s">
        <v>91</v>
      </c>
      <c r="C46" s="162">
        <v>0</v>
      </c>
      <c r="D46" s="162">
        <v>0</v>
      </c>
    </row>
    <row r="47" spans="1:4">
      <c r="A47" s="33" t="s">
        <v>264</v>
      </c>
      <c r="B47" s="41" t="s">
        <v>92</v>
      </c>
      <c r="C47" s="162">
        <v>0</v>
      </c>
      <c r="D47" s="162">
        <v>0</v>
      </c>
    </row>
    <row r="48" spans="1:4">
      <c r="A48" s="33" t="s">
        <v>265</v>
      </c>
      <c r="B48" s="41" t="s">
        <v>93</v>
      </c>
      <c r="C48" s="162">
        <v>0</v>
      </c>
      <c r="D48" s="162">
        <v>0</v>
      </c>
    </row>
    <row r="49" spans="1:4">
      <c r="A49" s="33" t="s">
        <v>266</v>
      </c>
      <c r="B49" s="41" t="s">
        <v>94</v>
      </c>
      <c r="C49" s="162">
        <v>0</v>
      </c>
      <c r="D49" s="162">
        <v>0</v>
      </c>
    </row>
    <row r="50" spans="1:4">
      <c r="A50" s="33" t="s">
        <v>267</v>
      </c>
      <c r="B50" s="41" t="s">
        <v>95</v>
      </c>
      <c r="C50" s="162">
        <v>0</v>
      </c>
      <c r="D50" s="162">
        <v>0</v>
      </c>
    </row>
    <row r="51" spans="1:4">
      <c r="A51" s="33" t="s">
        <v>268</v>
      </c>
      <c r="B51" s="41" t="s">
        <v>96</v>
      </c>
      <c r="C51" s="162">
        <v>0</v>
      </c>
      <c r="D51" s="162">
        <v>0</v>
      </c>
    </row>
    <row r="52" spans="1:4">
      <c r="A52" s="33" t="s">
        <v>269</v>
      </c>
      <c r="B52" s="41" t="s">
        <v>97</v>
      </c>
      <c r="C52" s="162">
        <v>0</v>
      </c>
      <c r="D52" s="162">
        <v>0</v>
      </c>
    </row>
    <row r="53" spans="1:4">
      <c r="A53" s="33" t="s">
        <v>270</v>
      </c>
      <c r="B53" s="41" t="s">
        <v>98</v>
      </c>
      <c r="C53" s="162">
        <v>0</v>
      </c>
      <c r="D53" s="162">
        <v>0</v>
      </c>
    </row>
    <row r="54" spans="1:4">
      <c r="A54" s="33" t="s">
        <v>271</v>
      </c>
      <c r="B54" s="41" t="s">
        <v>99</v>
      </c>
      <c r="C54" s="162">
        <v>0</v>
      </c>
      <c r="D54" s="162">
        <v>0</v>
      </c>
    </row>
    <row r="55" spans="1:4">
      <c r="A55" s="33" t="s">
        <v>272</v>
      </c>
      <c r="B55" s="41" t="s">
        <v>100</v>
      </c>
      <c r="C55" s="162">
        <v>11493</v>
      </c>
      <c r="D55" s="162">
        <v>1843</v>
      </c>
    </row>
    <row r="56" spans="1:4">
      <c r="A56" s="36" t="s">
        <v>273</v>
      </c>
      <c r="B56" s="41" t="s">
        <v>101</v>
      </c>
      <c r="C56" s="162">
        <v>0</v>
      </c>
      <c r="D56" s="162">
        <v>0</v>
      </c>
    </row>
    <row r="57" spans="1:4" ht="16.5" thickBot="1">
      <c r="A57" s="33" t="s">
        <v>274</v>
      </c>
      <c r="B57" s="41" t="s">
        <v>102</v>
      </c>
      <c r="C57" s="162">
        <v>0</v>
      </c>
      <c r="D57" s="162">
        <v>0</v>
      </c>
    </row>
    <row r="58" spans="1:4" ht="16.5" thickBot="1">
      <c r="A58" s="35" t="s">
        <v>103</v>
      </c>
      <c r="B58" s="43" t="s">
        <v>104</v>
      </c>
      <c r="C58" s="167">
        <f>SUM(C35,C36,C37,C40)</f>
        <v>13277</v>
      </c>
      <c r="D58" s="167">
        <f>SUM(D35,D36,D37,D40)</f>
        <v>12938</v>
      </c>
    </row>
    <row r="59" spans="1:4">
      <c r="A59" s="33" t="s">
        <v>275</v>
      </c>
      <c r="B59" s="41" t="s">
        <v>105</v>
      </c>
      <c r="C59" s="162">
        <v>621</v>
      </c>
      <c r="D59" s="162">
        <v>1232</v>
      </c>
    </row>
    <row r="60" spans="1:4">
      <c r="A60" s="33" t="s">
        <v>276</v>
      </c>
      <c r="B60" s="41" t="s">
        <v>106</v>
      </c>
      <c r="C60" s="162">
        <v>0</v>
      </c>
      <c r="D60" s="162">
        <v>0</v>
      </c>
    </row>
    <row r="61" spans="1:4">
      <c r="A61" s="33" t="s">
        <v>277</v>
      </c>
      <c r="B61" s="41" t="s">
        <v>107</v>
      </c>
      <c r="C61" s="162">
        <v>0</v>
      </c>
      <c r="D61" s="162">
        <v>0</v>
      </c>
    </row>
    <row r="62" spans="1:4">
      <c r="A62" s="33" t="s">
        <v>278</v>
      </c>
      <c r="B62" s="41" t="s">
        <v>108</v>
      </c>
      <c r="C62" s="162">
        <f>SUM(C63:C64)</f>
        <v>0</v>
      </c>
      <c r="D62" s="162">
        <f>SUM(D63:D64)</f>
        <v>0</v>
      </c>
    </row>
    <row r="63" spans="1:4">
      <c r="A63" s="33" t="s">
        <v>279</v>
      </c>
      <c r="B63" s="41" t="s">
        <v>109</v>
      </c>
      <c r="C63" s="162">
        <v>0</v>
      </c>
      <c r="D63" s="162">
        <v>0</v>
      </c>
    </row>
    <row r="64" spans="1:4" ht="16.5" thickBot="1">
      <c r="A64" s="33" t="s">
        <v>280</v>
      </c>
      <c r="B64" s="41" t="s">
        <v>110</v>
      </c>
      <c r="C64" s="162">
        <v>0</v>
      </c>
      <c r="D64" s="162">
        <v>0</v>
      </c>
    </row>
    <row r="65" spans="1:4" ht="16.5" thickBot="1">
      <c r="A65" s="35" t="s">
        <v>111</v>
      </c>
      <c r="B65" s="43" t="s">
        <v>112</v>
      </c>
      <c r="C65" s="165">
        <f>SUM(C59:C62)</f>
        <v>621</v>
      </c>
      <c r="D65" s="165">
        <f>SUM(D59:D62)</f>
        <v>1232</v>
      </c>
    </row>
    <row r="66" spans="1:4" ht="32.25" customHeight="1" thickBot="1">
      <c r="A66" s="50" t="s">
        <v>281</v>
      </c>
      <c r="B66" s="42" t="s">
        <v>113</v>
      </c>
      <c r="C66" s="139">
        <f>SUM(C65,C58,C34)</f>
        <v>13898</v>
      </c>
      <c r="D66" s="139">
        <f>SUM(D65,D58,D34)</f>
        <v>14170</v>
      </c>
    </row>
    <row r="67" spans="1:4" ht="30.75" customHeight="1" thickBot="1">
      <c r="A67" s="37" t="s">
        <v>114</v>
      </c>
      <c r="B67" s="44" t="s">
        <v>115</v>
      </c>
      <c r="C67" s="169">
        <f>SUM(C66,C27,C11)</f>
        <v>1254768</v>
      </c>
      <c r="D67" s="169">
        <f>SUM(D66,D27,D11)</f>
        <v>1491100</v>
      </c>
    </row>
  </sheetData>
  <mergeCells count="4">
    <mergeCell ref="A3:D3"/>
    <mergeCell ref="A5:D5"/>
    <mergeCell ref="A6:A7"/>
    <mergeCell ref="C6:D6"/>
  </mergeCells>
  <phoneticPr fontId="6" type="noConversion"/>
  <printOptions horizontalCentered="1"/>
  <pageMargins left="0.78740157480314965" right="0.78740157480314965" top="0.22" bottom="0.19" header="0.2" footer="0.19"/>
  <pageSetup paperSize="9" scale="7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B2" sqref="B2"/>
    </sheetView>
  </sheetViews>
  <sheetFormatPr defaultRowHeight="15.75"/>
  <cols>
    <col min="1" max="1" width="3.85546875" style="1" customWidth="1"/>
    <col min="2" max="2" width="55.140625" style="1" customWidth="1"/>
    <col min="3" max="4" width="10.7109375" style="1" customWidth="1"/>
    <col min="5" max="16384" width="9.140625" style="1"/>
  </cols>
  <sheetData>
    <row r="1" spans="1:7" s="12" customFormat="1" ht="12.75">
      <c r="A1" s="12" t="s">
        <v>527</v>
      </c>
    </row>
    <row r="3" spans="1:7" ht="22.5">
      <c r="A3" s="321" t="s">
        <v>407</v>
      </c>
      <c r="B3" s="321"/>
      <c r="C3" s="321"/>
      <c r="D3" s="321"/>
    </row>
    <row r="4" spans="1:7" ht="22.5">
      <c r="A4" s="13"/>
      <c r="B4" s="13"/>
      <c r="C4" s="201"/>
      <c r="D4" s="201"/>
    </row>
    <row r="5" spans="1:7" ht="16.5" thickBot="1">
      <c r="D5" s="89" t="s">
        <v>27</v>
      </c>
    </row>
    <row r="6" spans="1:7" ht="16.5" thickBot="1">
      <c r="A6" s="361" t="s">
        <v>0</v>
      </c>
      <c r="B6" s="363"/>
      <c r="C6" s="14" t="s">
        <v>3</v>
      </c>
      <c r="D6" s="203" t="s">
        <v>4</v>
      </c>
    </row>
    <row r="7" spans="1:7">
      <c r="A7" s="4">
        <v>1</v>
      </c>
      <c r="B7" s="5" t="s">
        <v>5</v>
      </c>
      <c r="C7" s="162">
        <v>88951</v>
      </c>
      <c r="D7" s="162">
        <v>78957</v>
      </c>
    </row>
    <row r="8" spans="1:7" ht="16.5" thickBot="1">
      <c r="A8" s="4">
        <v>2</v>
      </c>
      <c r="B8" s="5" t="s">
        <v>6</v>
      </c>
      <c r="C8" s="162">
        <v>0</v>
      </c>
      <c r="D8" s="162">
        <v>0</v>
      </c>
    </row>
    <row r="9" spans="1:7" ht="16.5" thickBot="1">
      <c r="A9" s="15">
        <v>3</v>
      </c>
      <c r="B9" s="16" t="s">
        <v>7</v>
      </c>
      <c r="C9" s="139">
        <f>SUM(C7:C8)</f>
        <v>88951</v>
      </c>
      <c r="D9" s="139">
        <f>SUM(D7:D8)</f>
        <v>78957</v>
      </c>
      <c r="G9" s="3"/>
    </row>
    <row r="10" spans="1:7">
      <c r="A10" s="4">
        <v>4</v>
      </c>
      <c r="B10" s="5" t="s">
        <v>8</v>
      </c>
      <c r="C10" s="162"/>
      <c r="D10" s="162"/>
    </row>
    <row r="11" spans="1:7">
      <c r="A11" s="4">
        <v>5</v>
      </c>
      <c r="B11" s="5" t="s">
        <v>9</v>
      </c>
      <c r="C11" s="162">
        <v>0</v>
      </c>
      <c r="D11" s="162">
        <v>0</v>
      </c>
    </row>
    <row r="12" spans="1:7">
      <c r="A12" s="4">
        <v>6</v>
      </c>
      <c r="B12" s="5" t="s">
        <v>10</v>
      </c>
      <c r="C12" s="162">
        <v>0</v>
      </c>
      <c r="D12" s="162">
        <v>973</v>
      </c>
    </row>
    <row r="13" spans="1:7">
      <c r="A13" s="4">
        <v>7</v>
      </c>
      <c r="B13" s="5" t="s">
        <v>11</v>
      </c>
      <c r="C13" s="162">
        <v>0</v>
      </c>
      <c r="D13" s="162">
        <v>0</v>
      </c>
    </row>
    <row r="14" spans="1:7">
      <c r="A14" s="4">
        <v>8</v>
      </c>
      <c r="B14" s="5" t="s">
        <v>12</v>
      </c>
      <c r="C14" s="162">
        <v>8825</v>
      </c>
      <c r="D14" s="162">
        <v>0</v>
      </c>
    </row>
    <row r="15" spans="1:7" ht="16.5" thickBot="1">
      <c r="A15" s="4">
        <v>9</v>
      </c>
      <c r="B15" s="5" t="s">
        <v>418</v>
      </c>
      <c r="C15" s="162">
        <v>621</v>
      </c>
      <c r="D15" s="162">
        <v>1232</v>
      </c>
    </row>
    <row r="16" spans="1:7" ht="16.5" thickBot="1">
      <c r="A16" s="15">
        <v>10</v>
      </c>
      <c r="B16" s="16" t="s">
        <v>14</v>
      </c>
      <c r="C16" s="139">
        <f>C10-C11+C12-C13+C14-C15</f>
        <v>8204</v>
      </c>
      <c r="D16" s="139">
        <f>D10-D11+D12-D13+D14-D15</f>
        <v>-259</v>
      </c>
    </row>
    <row r="17" spans="1:4">
      <c r="A17" s="4">
        <v>11</v>
      </c>
      <c r="B17" s="256" t="s">
        <v>15</v>
      </c>
      <c r="C17" s="257">
        <v>0</v>
      </c>
      <c r="D17" s="257">
        <v>809</v>
      </c>
    </row>
    <row r="18" spans="1:4" ht="16.5" thickBot="1">
      <c r="A18" s="4">
        <v>12</v>
      </c>
      <c r="B18" s="5" t="s">
        <v>16</v>
      </c>
      <c r="C18" s="162">
        <v>0</v>
      </c>
      <c r="D18" s="162">
        <v>0</v>
      </c>
    </row>
    <row r="19" spans="1:4" ht="16.5" thickBot="1">
      <c r="A19" s="21">
        <v>13</v>
      </c>
      <c r="B19" s="16" t="s">
        <v>17</v>
      </c>
      <c r="C19" s="139">
        <f>C9+C16+C17+C18</f>
        <v>97155</v>
      </c>
      <c r="D19" s="139">
        <f>D9+D16-D17+D18</f>
        <v>77889</v>
      </c>
    </row>
    <row r="20" spans="1:4">
      <c r="A20" s="4">
        <v>14</v>
      </c>
      <c r="B20" s="5" t="s">
        <v>18</v>
      </c>
      <c r="C20" s="162">
        <v>0</v>
      </c>
      <c r="D20" s="162">
        <v>5676</v>
      </c>
    </row>
    <row r="21" spans="1:4">
      <c r="A21" s="4">
        <v>15</v>
      </c>
      <c r="B21" s="5" t="s">
        <v>19</v>
      </c>
      <c r="C21" s="162">
        <v>-9</v>
      </c>
      <c r="D21" s="162">
        <v>-208</v>
      </c>
    </row>
    <row r="22" spans="1:4">
      <c r="A22" s="4">
        <v>16</v>
      </c>
      <c r="B22" s="5" t="s">
        <v>20</v>
      </c>
      <c r="C22" s="162">
        <v>-25706</v>
      </c>
      <c r="D22" s="162">
        <v>0</v>
      </c>
    </row>
    <row r="23" spans="1:4">
      <c r="A23" s="4">
        <v>17</v>
      </c>
      <c r="B23" s="5" t="s">
        <v>21</v>
      </c>
      <c r="C23" s="162">
        <v>5389</v>
      </c>
      <c r="D23" s="162">
        <v>168</v>
      </c>
    </row>
    <row r="24" spans="1:4" ht="16.5" thickBot="1">
      <c r="A24" s="4">
        <v>18</v>
      </c>
      <c r="B24" s="5" t="s">
        <v>22</v>
      </c>
      <c r="C24" s="162">
        <v>0</v>
      </c>
      <c r="D24" s="162">
        <v>0</v>
      </c>
    </row>
    <row r="25" spans="1:4" ht="16.5" thickBot="1">
      <c r="A25" s="15">
        <v>19</v>
      </c>
      <c r="B25" s="16" t="s">
        <v>23</v>
      </c>
      <c r="C25" s="140">
        <f>SUM(C19:C24)</f>
        <v>76829</v>
      </c>
      <c r="D25" s="140">
        <f>SUM(D19:D24)</f>
        <v>83525</v>
      </c>
    </row>
    <row r="26" spans="1:4">
      <c r="A26" s="4">
        <v>20</v>
      </c>
      <c r="B26" s="5" t="s">
        <v>24</v>
      </c>
      <c r="C26" s="162">
        <v>0</v>
      </c>
      <c r="D26" s="162">
        <v>0</v>
      </c>
    </row>
    <row r="27" spans="1:4" ht="16.5" thickBot="1">
      <c r="A27" s="4">
        <v>21</v>
      </c>
      <c r="B27" s="5" t="s">
        <v>25</v>
      </c>
      <c r="C27" s="162">
        <v>0</v>
      </c>
      <c r="D27" s="162">
        <v>0</v>
      </c>
    </row>
    <row r="28" spans="1:4" ht="16.5" thickBot="1">
      <c r="A28" s="15">
        <v>22</v>
      </c>
      <c r="B28" s="16" t="s">
        <v>26</v>
      </c>
      <c r="C28" s="139">
        <f>SUM(C25:C27)</f>
        <v>76829</v>
      </c>
      <c r="D28" s="139">
        <f>SUM(D25:D27)</f>
        <v>83525</v>
      </c>
    </row>
    <row r="29" spans="1:4">
      <c r="A29" s="18">
        <v>23</v>
      </c>
      <c r="B29" s="19" t="s">
        <v>29</v>
      </c>
      <c r="C29" s="163">
        <v>0</v>
      </c>
      <c r="D29" s="163">
        <v>0</v>
      </c>
    </row>
    <row r="30" spans="1:4">
      <c r="A30" s="4">
        <v>24</v>
      </c>
      <c r="B30" s="5" t="s">
        <v>30</v>
      </c>
      <c r="C30" s="162">
        <v>13277</v>
      </c>
      <c r="D30" s="162">
        <v>12938</v>
      </c>
    </row>
    <row r="31" spans="1:4" ht="16.5" thickBot="1">
      <c r="A31" s="6">
        <v>25</v>
      </c>
      <c r="B31" s="10" t="s">
        <v>31</v>
      </c>
      <c r="C31" s="141">
        <f>SUM(C28)-C29-C30</f>
        <v>63552</v>
      </c>
      <c r="D31" s="141">
        <f>SUM(D28)-D29-D30</f>
        <v>70587</v>
      </c>
    </row>
  </sheetData>
  <mergeCells count="2">
    <mergeCell ref="A3:D3"/>
    <mergeCell ref="A6:B6"/>
  </mergeCells>
  <phoneticPr fontId="6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.75"/>
  <cols>
    <col min="1" max="1" width="4" style="1" customWidth="1"/>
    <col min="2" max="2" width="55.85546875" style="1" customWidth="1"/>
    <col min="3" max="4" width="11.7109375" style="1" customWidth="1"/>
    <col min="5" max="16384" width="9.140625" style="1"/>
  </cols>
  <sheetData>
    <row r="1" spans="1:7">
      <c r="A1" s="12" t="s">
        <v>522</v>
      </c>
    </row>
    <row r="3" spans="1:7" ht="22.5">
      <c r="A3" s="321" t="s">
        <v>523</v>
      </c>
      <c r="B3" s="321"/>
      <c r="C3" s="321"/>
      <c r="D3" s="321"/>
    </row>
    <row r="4" spans="1:7" ht="22.5">
      <c r="A4" s="13"/>
      <c r="B4" s="13"/>
      <c r="C4" s="201"/>
      <c r="D4" s="201"/>
    </row>
    <row r="5" spans="1:7" ht="16.5" thickBot="1">
      <c r="D5" s="89" t="s">
        <v>27</v>
      </c>
    </row>
    <row r="6" spans="1:7" ht="16.5" thickBot="1">
      <c r="A6" s="361" t="s">
        <v>0</v>
      </c>
      <c r="B6" s="363"/>
      <c r="C6" s="14" t="s">
        <v>3</v>
      </c>
      <c r="D6" s="203" t="s">
        <v>4</v>
      </c>
    </row>
    <row r="7" spans="1:7">
      <c r="A7" s="259">
        <v>1</v>
      </c>
      <c r="B7" s="256" t="s">
        <v>5</v>
      </c>
      <c r="C7" s="257">
        <v>0</v>
      </c>
      <c r="D7" s="257">
        <v>9257</v>
      </c>
    </row>
    <row r="8" spans="1:7" ht="16.5" thickBot="1">
      <c r="A8" s="260">
        <v>2</v>
      </c>
      <c r="B8" s="5" t="s">
        <v>6</v>
      </c>
      <c r="C8" s="162">
        <v>0</v>
      </c>
      <c r="D8" s="162">
        <v>0</v>
      </c>
    </row>
    <row r="9" spans="1:7" ht="16.5" thickBot="1">
      <c r="A9" s="261">
        <v>3</v>
      </c>
      <c r="B9" s="16" t="s">
        <v>7</v>
      </c>
      <c r="C9" s="140">
        <f>SUM(C7:C8)</f>
        <v>0</v>
      </c>
      <c r="D9" s="140">
        <f>SUM(D7:D8)</f>
        <v>9257</v>
      </c>
      <c r="G9" s="3"/>
    </row>
    <row r="10" spans="1:7">
      <c r="A10" s="260">
        <v>4</v>
      </c>
      <c r="B10" s="256" t="s">
        <v>8</v>
      </c>
      <c r="C10" s="257">
        <v>0</v>
      </c>
      <c r="D10" s="257">
        <v>0</v>
      </c>
    </row>
    <row r="11" spans="1:7">
      <c r="A11" s="260">
        <v>5</v>
      </c>
      <c r="B11" s="258" t="s">
        <v>9</v>
      </c>
      <c r="C11" s="151">
        <v>0</v>
      </c>
      <c r="D11" s="151">
        <v>0</v>
      </c>
    </row>
    <row r="12" spans="1:7">
      <c r="A12" s="260">
        <v>6</v>
      </c>
      <c r="B12" s="258" t="s">
        <v>10</v>
      </c>
      <c r="C12" s="151">
        <v>0</v>
      </c>
      <c r="D12" s="151">
        <v>0</v>
      </c>
    </row>
    <row r="13" spans="1:7">
      <c r="A13" s="260">
        <v>7</v>
      </c>
      <c r="B13" s="258" t="s">
        <v>11</v>
      </c>
      <c r="C13" s="151">
        <v>0</v>
      </c>
      <c r="D13" s="151">
        <v>0</v>
      </c>
    </row>
    <row r="14" spans="1:7">
      <c r="A14" s="260">
        <v>8</v>
      </c>
      <c r="B14" s="258" t="s">
        <v>12</v>
      </c>
      <c r="C14" s="151">
        <v>0</v>
      </c>
      <c r="D14" s="151">
        <v>2543</v>
      </c>
    </row>
    <row r="15" spans="1:7" ht="16.5" thickBot="1">
      <c r="A15" s="260">
        <v>9</v>
      </c>
      <c r="B15" s="5" t="s">
        <v>13</v>
      </c>
      <c r="C15" s="162">
        <v>0</v>
      </c>
      <c r="D15" s="162">
        <v>0</v>
      </c>
    </row>
    <row r="16" spans="1:7" ht="16.5" thickBot="1">
      <c r="A16" s="261">
        <v>10</v>
      </c>
      <c r="B16" s="16" t="s">
        <v>14</v>
      </c>
      <c r="C16" s="140">
        <f>C10-C11+C12-C13+C14-C15</f>
        <v>0</v>
      </c>
      <c r="D16" s="140">
        <f>D10-D11+D12-D13+D14-D15</f>
        <v>2543</v>
      </c>
    </row>
    <row r="17" spans="1:4">
      <c r="A17" s="260">
        <v>11</v>
      </c>
      <c r="B17" s="256" t="s">
        <v>15</v>
      </c>
      <c r="C17" s="257"/>
      <c r="D17" s="257"/>
    </row>
    <row r="18" spans="1:4" ht="16.5" thickBot="1">
      <c r="A18" s="262">
        <v>12</v>
      </c>
      <c r="B18" s="7" t="s">
        <v>16</v>
      </c>
      <c r="C18" s="160">
        <v>0</v>
      </c>
      <c r="D18" s="160">
        <v>0</v>
      </c>
    </row>
    <row r="19" spans="1:4" s="3" customFormat="1" ht="16.5" thickBot="1">
      <c r="A19" s="263">
        <v>13</v>
      </c>
      <c r="B19" s="10" t="s">
        <v>17</v>
      </c>
      <c r="C19" s="141">
        <f>C9+C16-C17-C18</f>
        <v>0</v>
      </c>
      <c r="D19" s="141">
        <f>D9+D16-D17-D18</f>
        <v>11800</v>
      </c>
    </row>
    <row r="20" spans="1:4">
      <c r="A20" s="260">
        <v>14</v>
      </c>
      <c r="B20" s="256" t="s">
        <v>28</v>
      </c>
      <c r="C20" s="257">
        <v>0</v>
      </c>
      <c r="D20" s="257">
        <v>-2432</v>
      </c>
    </row>
    <row r="21" spans="1:4">
      <c r="A21" s="260">
        <v>15</v>
      </c>
      <c r="B21" s="258" t="s">
        <v>19</v>
      </c>
      <c r="C21" s="151">
        <v>0</v>
      </c>
      <c r="D21" s="151">
        <v>0</v>
      </c>
    </row>
    <row r="22" spans="1:4">
      <c r="A22" s="260">
        <v>16</v>
      </c>
      <c r="B22" s="258" t="s">
        <v>20</v>
      </c>
      <c r="C22" s="151">
        <v>0</v>
      </c>
      <c r="D22" s="151">
        <v>0</v>
      </c>
    </row>
    <row r="23" spans="1:4">
      <c r="A23" s="260">
        <v>17</v>
      </c>
      <c r="B23" s="258" t="s">
        <v>21</v>
      </c>
      <c r="C23" s="151">
        <v>0</v>
      </c>
      <c r="D23" s="151">
        <v>0</v>
      </c>
    </row>
    <row r="24" spans="1:4" ht="16.5" thickBot="1">
      <c r="A24" s="260">
        <v>18</v>
      </c>
      <c r="B24" s="5" t="s">
        <v>22</v>
      </c>
      <c r="C24" s="162">
        <v>0</v>
      </c>
      <c r="D24" s="162">
        <v>0</v>
      </c>
    </row>
    <row r="25" spans="1:4" ht="16.5" thickBot="1">
      <c r="A25" s="261">
        <v>19</v>
      </c>
      <c r="B25" s="16" t="s">
        <v>23</v>
      </c>
      <c r="C25" s="140">
        <f>SUM(C19:C24)</f>
        <v>0</v>
      </c>
      <c r="D25" s="140">
        <f>SUM(D19:D24)</f>
        <v>9368</v>
      </c>
    </row>
    <row r="26" spans="1:4">
      <c r="A26" s="260">
        <v>20</v>
      </c>
      <c r="B26" s="256" t="s">
        <v>24</v>
      </c>
      <c r="C26" s="257">
        <v>0</v>
      </c>
      <c r="D26" s="257">
        <v>0</v>
      </c>
    </row>
    <row r="27" spans="1:4" ht="16.5" thickBot="1">
      <c r="A27" s="260">
        <v>21</v>
      </c>
      <c r="B27" s="5" t="s">
        <v>25</v>
      </c>
      <c r="C27" s="162">
        <v>0</v>
      </c>
      <c r="D27" s="162">
        <v>0</v>
      </c>
    </row>
    <row r="28" spans="1:4" ht="16.5" thickBot="1">
      <c r="A28" s="261">
        <v>22</v>
      </c>
      <c r="B28" s="16" t="s">
        <v>26</v>
      </c>
      <c r="C28" s="140">
        <f>SUM(C25:C27)</f>
        <v>0</v>
      </c>
      <c r="D28" s="140">
        <f>SUM(D25:D27)</f>
        <v>9368</v>
      </c>
    </row>
    <row r="29" spans="1:4">
      <c r="A29" s="259">
        <v>23</v>
      </c>
      <c r="B29" s="256" t="s">
        <v>29</v>
      </c>
      <c r="C29" s="257">
        <v>0</v>
      </c>
      <c r="D29" s="257">
        <v>0</v>
      </c>
    </row>
    <row r="30" spans="1:4">
      <c r="A30" s="260">
        <v>24</v>
      </c>
      <c r="B30" s="258" t="s">
        <v>30</v>
      </c>
      <c r="C30" s="151">
        <v>0</v>
      </c>
      <c r="D30" s="151">
        <v>157</v>
      </c>
    </row>
    <row r="31" spans="1:4" ht="16.5" thickBot="1">
      <c r="A31" s="262">
        <v>25</v>
      </c>
      <c r="B31" s="7" t="s">
        <v>31</v>
      </c>
      <c r="C31" s="170">
        <f>C28-C30</f>
        <v>0</v>
      </c>
      <c r="D31" s="170">
        <f>D28-D30</f>
        <v>9211</v>
      </c>
    </row>
  </sheetData>
  <mergeCells count="2">
    <mergeCell ref="A3:D3"/>
    <mergeCell ref="A6:B6"/>
  </mergeCells>
  <phoneticPr fontId="6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A3" sqref="A3:D3"/>
    </sheetView>
  </sheetViews>
  <sheetFormatPr defaultRowHeight="15.75"/>
  <cols>
    <col min="1" max="1" width="4" style="1" customWidth="1"/>
    <col min="2" max="2" width="55.85546875" style="1" customWidth="1"/>
    <col min="3" max="4" width="11.7109375" style="1" customWidth="1"/>
    <col min="5" max="16384" width="9.140625" style="1"/>
  </cols>
  <sheetData>
    <row r="1" spans="1:7">
      <c r="A1" s="12" t="s">
        <v>524</v>
      </c>
    </row>
    <row r="3" spans="1:7" ht="22.5">
      <c r="A3" s="321" t="s">
        <v>419</v>
      </c>
      <c r="B3" s="321"/>
      <c r="C3" s="321"/>
      <c r="D3" s="321"/>
    </row>
    <row r="4" spans="1:7" ht="22.5">
      <c r="A4" s="94"/>
      <c r="B4" s="94"/>
      <c r="C4" s="201"/>
      <c r="D4" s="201"/>
    </row>
    <row r="5" spans="1:7" ht="16.5" thickBot="1">
      <c r="D5" s="89" t="s">
        <v>27</v>
      </c>
    </row>
    <row r="6" spans="1:7" ht="16.5" thickBot="1">
      <c r="A6" s="361" t="s">
        <v>0</v>
      </c>
      <c r="B6" s="363"/>
      <c r="C6" s="14" t="s">
        <v>3</v>
      </c>
      <c r="D6" s="203" t="s">
        <v>4</v>
      </c>
    </row>
    <row r="7" spans="1:7">
      <c r="A7" s="259">
        <v>1</v>
      </c>
      <c r="B7" s="264" t="s">
        <v>5</v>
      </c>
      <c r="C7" s="257">
        <v>131</v>
      </c>
      <c r="D7" s="257">
        <v>8110</v>
      </c>
    </row>
    <row r="8" spans="1:7" ht="16.5" thickBot="1">
      <c r="A8" s="260">
        <v>2</v>
      </c>
      <c r="B8" s="5" t="s">
        <v>6</v>
      </c>
      <c r="C8" s="162">
        <v>0</v>
      </c>
      <c r="D8" s="162">
        <v>0</v>
      </c>
    </row>
    <row r="9" spans="1:7" ht="16.5" thickBot="1">
      <c r="A9" s="261">
        <v>3</v>
      </c>
      <c r="B9" s="16" t="s">
        <v>7</v>
      </c>
      <c r="C9" s="140">
        <f>SUM(C7:C8)</f>
        <v>131</v>
      </c>
      <c r="D9" s="140">
        <f>SUM(D7:D8)</f>
        <v>8110</v>
      </c>
      <c r="G9" s="3"/>
    </row>
    <row r="10" spans="1:7">
      <c r="A10" s="260">
        <v>4</v>
      </c>
      <c r="B10" s="264" t="s">
        <v>8</v>
      </c>
      <c r="C10" s="257">
        <v>0</v>
      </c>
      <c r="D10" s="257">
        <v>0</v>
      </c>
    </row>
    <row r="11" spans="1:7">
      <c r="A11" s="260">
        <v>5</v>
      </c>
      <c r="B11" s="265" t="s">
        <v>9</v>
      </c>
      <c r="C11" s="151">
        <v>0</v>
      </c>
      <c r="D11" s="151">
        <v>0</v>
      </c>
    </row>
    <row r="12" spans="1:7">
      <c r="A12" s="260">
        <v>6</v>
      </c>
      <c r="B12" s="265" t="s">
        <v>10</v>
      </c>
      <c r="C12" s="151">
        <v>0</v>
      </c>
      <c r="D12" s="151">
        <v>0</v>
      </c>
    </row>
    <row r="13" spans="1:7">
      <c r="A13" s="260">
        <v>7</v>
      </c>
      <c r="B13" s="265" t="s">
        <v>11</v>
      </c>
      <c r="C13" s="151">
        <v>0</v>
      </c>
      <c r="D13" s="151">
        <v>0</v>
      </c>
    </row>
    <row r="14" spans="1:7">
      <c r="A14" s="260">
        <v>8</v>
      </c>
      <c r="B14" s="265" t="s">
        <v>12</v>
      </c>
      <c r="C14" s="151">
        <v>0</v>
      </c>
      <c r="D14" s="151">
        <v>0</v>
      </c>
    </row>
    <row r="15" spans="1:7" ht="16.5" thickBot="1">
      <c r="A15" s="260">
        <v>9</v>
      </c>
      <c r="B15" s="5" t="s">
        <v>13</v>
      </c>
      <c r="C15" s="162">
        <v>0</v>
      </c>
      <c r="D15" s="162">
        <v>0</v>
      </c>
    </row>
    <row r="16" spans="1:7" ht="16.5" thickBot="1">
      <c r="A16" s="261">
        <v>10</v>
      </c>
      <c r="B16" s="16" t="s">
        <v>14</v>
      </c>
      <c r="C16" s="140">
        <f>C10-C11+C12-C13+C14-C15</f>
        <v>0</v>
      </c>
      <c r="D16" s="140">
        <f>D10-D11+D12-D13+D14-D15</f>
        <v>0</v>
      </c>
    </row>
    <row r="17" spans="1:4">
      <c r="A17" s="260">
        <v>11</v>
      </c>
      <c r="B17" s="264" t="s">
        <v>15</v>
      </c>
      <c r="C17" s="257"/>
      <c r="D17" s="257">
        <v>131</v>
      </c>
    </row>
    <row r="18" spans="1:4" ht="16.5" thickBot="1">
      <c r="A18" s="262">
        <v>12</v>
      </c>
      <c r="B18" s="7" t="s">
        <v>16</v>
      </c>
      <c r="C18" s="160">
        <v>0</v>
      </c>
      <c r="D18" s="160">
        <v>0</v>
      </c>
    </row>
    <row r="19" spans="1:4" s="3" customFormat="1" ht="16.5" thickBot="1">
      <c r="A19" s="263">
        <v>13</v>
      </c>
      <c r="B19" s="10" t="s">
        <v>17</v>
      </c>
      <c r="C19" s="171">
        <f>C9+C16-C17-C18</f>
        <v>131</v>
      </c>
      <c r="D19" s="171">
        <f>D9+D16-D17-D18</f>
        <v>7979</v>
      </c>
    </row>
    <row r="20" spans="1:4">
      <c r="A20" s="260">
        <v>14</v>
      </c>
      <c r="B20" s="264" t="s">
        <v>28</v>
      </c>
      <c r="C20" s="257">
        <v>0</v>
      </c>
      <c r="D20" s="257">
        <v>-3244</v>
      </c>
    </row>
    <row r="21" spans="1:4">
      <c r="A21" s="260">
        <v>15</v>
      </c>
      <c r="B21" s="265" t="s">
        <v>19</v>
      </c>
      <c r="C21" s="151">
        <v>0</v>
      </c>
      <c r="D21" s="151">
        <v>0</v>
      </c>
    </row>
    <row r="22" spans="1:4">
      <c r="A22" s="260">
        <v>16</v>
      </c>
      <c r="B22" s="265" t="s">
        <v>20</v>
      </c>
      <c r="C22" s="151">
        <v>5817</v>
      </c>
      <c r="D22" s="151">
        <v>0</v>
      </c>
    </row>
    <row r="23" spans="1:4">
      <c r="A23" s="260">
        <v>17</v>
      </c>
      <c r="B23" s="265" t="s">
        <v>21</v>
      </c>
      <c r="C23" s="151">
        <v>0</v>
      </c>
      <c r="D23" s="151">
        <v>0</v>
      </c>
    </row>
    <row r="24" spans="1:4" ht="16.5" thickBot="1">
      <c r="A24" s="260">
        <v>18</v>
      </c>
      <c r="B24" s="5" t="s">
        <v>22</v>
      </c>
      <c r="C24" s="162">
        <v>0</v>
      </c>
      <c r="D24" s="162">
        <v>0</v>
      </c>
    </row>
    <row r="25" spans="1:4" ht="16.5" thickBot="1">
      <c r="A25" s="261">
        <v>19</v>
      </c>
      <c r="B25" s="16" t="s">
        <v>23</v>
      </c>
      <c r="C25" s="140">
        <f>SUM(C19:C24)</f>
        <v>5948</v>
      </c>
      <c r="D25" s="140">
        <f>SUM(D19:D24)</f>
        <v>4735</v>
      </c>
    </row>
    <row r="26" spans="1:4">
      <c r="A26" s="260">
        <v>20</v>
      </c>
      <c r="B26" s="264" t="s">
        <v>24</v>
      </c>
      <c r="C26" s="257">
        <v>0</v>
      </c>
      <c r="D26" s="257">
        <v>0</v>
      </c>
    </row>
    <row r="27" spans="1:4" ht="16.5" thickBot="1">
      <c r="A27" s="260">
        <v>21</v>
      </c>
      <c r="B27" s="5" t="s">
        <v>25</v>
      </c>
      <c r="C27" s="162">
        <v>0</v>
      </c>
      <c r="D27" s="162">
        <v>0</v>
      </c>
    </row>
    <row r="28" spans="1:4" ht="16.5" thickBot="1">
      <c r="A28" s="261">
        <v>22</v>
      </c>
      <c r="B28" s="16" t="s">
        <v>26</v>
      </c>
      <c r="C28" s="140">
        <f>SUM(C25:C27)</f>
        <v>5948</v>
      </c>
      <c r="D28" s="140">
        <f>SUM(D25:D27)</f>
        <v>4735</v>
      </c>
    </row>
    <row r="29" spans="1:4">
      <c r="A29" s="259">
        <v>23</v>
      </c>
      <c r="B29" s="264" t="s">
        <v>525</v>
      </c>
      <c r="C29" s="257">
        <v>0</v>
      </c>
      <c r="D29" s="257">
        <v>0</v>
      </c>
    </row>
    <row r="30" spans="1:4">
      <c r="A30" s="260">
        <v>24</v>
      </c>
      <c r="B30" s="265" t="s">
        <v>30</v>
      </c>
      <c r="C30" s="151">
        <v>278</v>
      </c>
      <c r="D30" s="151">
        <v>584</v>
      </c>
    </row>
    <row r="31" spans="1:4" ht="16.5" thickBot="1">
      <c r="A31" s="262">
        <v>25</v>
      </c>
      <c r="B31" s="7" t="s">
        <v>31</v>
      </c>
      <c r="C31" s="170">
        <f>C28-C30</f>
        <v>5670</v>
      </c>
      <c r="D31" s="170">
        <f>D28-D30</f>
        <v>4151</v>
      </c>
    </row>
  </sheetData>
  <mergeCells count="2">
    <mergeCell ref="A3:D3"/>
    <mergeCell ref="A6:B6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5" sqref="K24:K25"/>
    </sheetView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1EB612158487D4B87C4E0B759D1ACDF" ma:contentTypeVersion="6" ma:contentTypeDescription="Új dokumentum létrehozása." ma:contentTypeScope="" ma:versionID="1ea25eb1f7b705844a557adc6c8172ed">
  <xsd:schema xmlns:xsd="http://www.w3.org/2001/XMLSchema" xmlns:xs="http://www.w3.org/2001/XMLSchema" xmlns:p="http://schemas.microsoft.com/office/2006/metadata/properties" xmlns:ns2="478f2fb9-b20f-4ebf-b668-48a9b71652bc" targetNamespace="http://schemas.microsoft.com/office/2006/metadata/properties" ma:root="true" ma:fieldsID="ec7c48ca42f9e98dee81d3f375120fd3" ns2:_="">
    <xsd:import namespace="478f2fb9-b20f-4ebf-b668-48a9b71652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f2fb9-b20f-4ebf-b668-48a9b71652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25CABF-CC1E-47F8-B8D6-2809039C8F0B}"/>
</file>

<file path=customXml/itemProps2.xml><?xml version="1.0" encoding="utf-8"?>
<ds:datastoreItem xmlns:ds="http://schemas.openxmlformats.org/officeDocument/2006/customXml" ds:itemID="{6D3152A1-E4E6-484C-83B6-A63B1C2B6F32}"/>
</file>

<file path=customXml/itemProps3.xml><?xml version="1.0" encoding="utf-8"?>
<ds:datastoreItem xmlns:ds="http://schemas.openxmlformats.org/officeDocument/2006/customXml" ds:itemID="{318913D1-2E50-4719-987F-C13C8FE68C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 Kiad.kiemelt előir.</vt:lpstr>
      <vt:lpstr>2. Bev. forrásonként</vt:lpstr>
      <vt:lpstr>3. Műk és felhalm bev. és kiad</vt:lpstr>
      <vt:lpstr>4. Felújítás és fejleszté</vt:lpstr>
      <vt:lpstr>5A. Önk.vagy.mESZ</vt:lpstr>
      <vt:lpstr>5B. Önk.vagy.mFORR</vt:lpstr>
      <vt:lpstr>6. Önk.pénzmar.</vt:lpstr>
      <vt:lpstr>7. KH pénzmar</vt:lpstr>
      <vt:lpstr>8 Óvoda pénzmar </vt:lpstr>
      <vt:lpstr>Munka1</vt:lpstr>
      <vt:lpstr>Munka2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lukacs.szilvia</dc:creator>
  <cp:lastModifiedBy>varga.gyongyi</cp:lastModifiedBy>
  <cp:lastPrinted>2014-04-23T10:21:31Z</cp:lastPrinted>
  <dcterms:created xsi:type="dcterms:W3CDTF">2008-05-09T06:26:36Z</dcterms:created>
  <dcterms:modified xsi:type="dcterms:W3CDTF">2014-04-24T10:51:11Z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0x01010001EB612158487D4B87C4E0B759D1ACDF</vt:lpwstr>
  </property>
</Properties>
</file>